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5" windowWidth="14805" windowHeight="7950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'3кв'!$A$1:$E$50</definedName>
    <definedName name="_xlnm.Print_Area" localSheetId="3">'4кв'!$A$1:$E$50</definedName>
    <definedName name="_xlnm.Print_Area" localSheetId="4">отчет!$A$1:$C$30</definedName>
  </definedNames>
  <calcPr calcId="152511"/>
</workbook>
</file>

<file path=xl/calcChain.xml><?xml version="1.0" encoding="utf-8"?>
<calcChain xmlns="http://schemas.openxmlformats.org/spreadsheetml/2006/main">
  <c r="C25" i="34" l="1"/>
  <c r="C14" i="34"/>
  <c r="C15" i="34"/>
  <c r="B50" i="33" l="1"/>
  <c r="E25" i="33"/>
  <c r="F20" i="30" l="1"/>
  <c r="C9" i="34" l="1"/>
  <c r="C8" i="34" l="1"/>
  <c r="C6" i="34"/>
  <c r="C16" i="34" l="1"/>
  <c r="C10" i="34"/>
  <c r="F20" i="33"/>
  <c r="E23" i="33" s="1"/>
  <c r="E22" i="33" l="1"/>
  <c r="E27" i="33" s="1"/>
  <c r="B49" i="33" s="1"/>
  <c r="E22" i="32"/>
  <c r="F20" i="32"/>
  <c r="E23" i="32" s="1"/>
  <c r="E27" i="32" l="1"/>
  <c r="B49" i="32" s="1"/>
  <c r="E22" i="31"/>
  <c r="E27" i="31" s="1"/>
  <c r="B49" i="31" s="1"/>
  <c r="F20" i="31"/>
  <c r="E23" i="31" s="1"/>
  <c r="E25" i="30" l="1"/>
  <c r="E23" i="30" l="1"/>
  <c r="C13" i="34" s="1"/>
  <c r="E22" i="30" l="1"/>
  <c r="C12" i="34" l="1"/>
  <c r="C19" i="34" s="1"/>
  <c r="C20" i="34" s="1"/>
  <c r="E27" i="30"/>
  <c r="B49" i="30" s="1"/>
  <c r="B50" i="30" s="1"/>
  <c r="B45" i="31" s="1"/>
  <c r="B50" i="31" s="1"/>
  <c r="B45" i="32" s="1"/>
  <c r="B50" i="32" s="1"/>
  <c r="B45" i="33" s="1"/>
</calcChain>
</file>

<file path=xl/sharedStrings.xml><?xml version="1.0" encoding="utf-8"?>
<sst xmlns="http://schemas.openxmlformats.org/spreadsheetml/2006/main" count="255" uniqueCount="95">
  <si>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</si>
  <si>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</si>
  <si>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</si>
  <si>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</si>
  <si>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</si>
  <si>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</si>
  <si>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</si>
  <si>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</si>
  <si>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</si>
  <si>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</si>
  <si>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</si>
  <si>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</si>
  <si>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</si>
  <si>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</si>
  <si>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</si>
  <si>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</si>
  <si>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</si>
  <si>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</si>
  <si>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</si>
  <si>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</si>
  <si>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</si>
  <si>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</si>
  <si>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постоянно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</si>
  <si>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</si>
  <si>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</si>
  <si>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</si>
  <si>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</si>
  <si>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</si>
  <si>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</si>
  <si>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</si>
  <si>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</si>
  <si>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г. Россошь, ул. Алексеева, д. 1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</si>
  <si>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 Алексеева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</si>
  <si>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№83  от   01.11.2016 г.</t>
    </r>
  </si>
  <si>
    <t xml:space="preserve">определена приложением № 9 к договору </t>
  </si>
  <si>
    <t>Расходы по содержанию и тек. ремонту</t>
  </si>
  <si>
    <t xml:space="preserve">Общехозяйственные расходы </t>
  </si>
  <si>
    <t>Остаток на начало  квартала</t>
  </si>
  <si>
    <t xml:space="preserve">Услуги по содержанию многоквартирного дома </t>
  </si>
  <si>
    <t xml:space="preserve">Оплачено по нежилым помещениям Гулый Г.Н. 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</si>
  <si>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Барановой Ольги Владимировны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</si>
  <si>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№б/н от 15.05.2019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</si>
  <si>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МКД Баранова О.В.</t>
    </r>
  </si>
  <si>
    <t>1 квартал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</si>
  <si>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</si>
  <si>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</si>
  <si>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Площадь квартир - 1590,1м2</t>
  </si>
  <si>
    <t>Площадь нежилых помещ. 47,8 м2</t>
  </si>
  <si>
    <t>Предъявлено населению 61727,7</t>
  </si>
  <si>
    <t>за 1 квартал 2025 года</t>
  </si>
  <si>
    <t>31.03.2025 г.</t>
  </si>
  <si>
    <t>Замена запорной арматуры на узле учета ХВС (кв.5)</t>
  </si>
  <si>
    <t>март</t>
  </si>
  <si>
    <t>ч/ч</t>
  </si>
  <si>
    <t xml:space="preserve">           2. Всего за период с "01" 01  2025 г. по "31" 03  2025 г. выполнено работ (оказано услуг) на общую сумму шестьдесят три тысяч семьсот девятнадцать рублей 66 копеек.</t>
  </si>
  <si>
    <t>за 2 квартал 2025 года</t>
  </si>
  <si>
    <t>2 квартал</t>
  </si>
  <si>
    <t>за 3 квартал 2025 года</t>
  </si>
  <si>
    <t>3 квартал</t>
  </si>
  <si>
    <t xml:space="preserve">           2. Всего за период с "01" 04  2025 г. по "30" 06  2025 г. выполнено работ (оказано услуг) на общую сумму пятьдесят девять тысяч сто восемьдесят девять рублей 44 копейки.</t>
  </si>
  <si>
    <t xml:space="preserve">           2. Всего за период с "01" 07  2025 г. по "30" 09  2025 г. выполнено работ (оказано услуг) на общую сумму шестьдесят четыре тысячи шестьсот шестьдесят рублей</t>
  </si>
  <si>
    <t>Предъявлено населению 67595,13</t>
  </si>
  <si>
    <t>за 4 квартал 2025 года</t>
  </si>
  <si>
    <t>4 квартал</t>
  </si>
  <si>
    <t>_____________________________________________</t>
  </si>
  <si>
    <t xml:space="preserve">Получил: </t>
  </si>
  <si>
    <t>Прирост (+) / уменьшение (-) задолженности за год</t>
  </si>
  <si>
    <t>Задолженность населения по оплате на 01.01.2025 г.</t>
  </si>
  <si>
    <t>Справочно:</t>
  </si>
  <si>
    <t>Итого расходов</t>
  </si>
  <si>
    <t>в том числе:</t>
  </si>
  <si>
    <t>работы по договору, всего</t>
  </si>
  <si>
    <t xml:space="preserve">Расходы по управлению МКД </t>
  </si>
  <si>
    <t>Расходы:</t>
  </si>
  <si>
    <t>Итого доходов:</t>
  </si>
  <si>
    <t>Оплачено за нежилые помещения</t>
  </si>
  <si>
    <t>Оплачено в текущем периоде по квитанциям</t>
  </si>
  <si>
    <t xml:space="preserve">Доходы: </t>
  </si>
  <si>
    <t>Остаток на начало периода</t>
  </si>
  <si>
    <t>О ВЫПОЛНЕННЫХ РАБОТАХ И ДВИЖЕНИИ  СРЕДСТВ</t>
  </si>
  <si>
    <t>ОТЧЕТ</t>
  </si>
  <si>
    <t>НА ЛИЦЕВОМ СЧЕТЕ  ЗА  период  с 01.01.2025 г. по 31.12.2025 г.</t>
  </si>
  <si>
    <t>по ж.д. ул. Алексеева, д.1</t>
  </si>
  <si>
    <t xml:space="preserve">Начислено всего </t>
  </si>
  <si>
    <t>Монтаж бордюра</t>
  </si>
  <si>
    <t>декабрь</t>
  </si>
  <si>
    <t>ч/час</t>
  </si>
  <si>
    <t xml:space="preserve">           2. Всего за период с "01" 10  2025 г. по "31" 12  2025 г. выполнено работ (оказано услуг) на общую сумму шестьдесят пять тысяч пятьсот пятьдесят семь рублей 10 копеек</t>
  </si>
  <si>
    <t>Предъявлено населению 67628,32</t>
  </si>
  <si>
    <t>Непредвиденные работы 12 ч/ч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</si>
  <si>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</si>
  <si>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</si>
  <si>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</si>
  <si>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Задолженность населения по оплате на 01.01.2026 г.</t>
  </si>
  <si>
    <t>Остаток средств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</si>
</sst>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2" fillId="0" borderId="0"/>
    <xf numFmtId="0" fontId="14" fillId="0" borderId="0"/>
    <xf numFmtId="0" fontId="15" fillId="0" borderId="0"/>
  </cellStyleXfs>
  <cellXfs count="9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/>
    <xf numFmtId="43" fontId="6" fillId="0" borderId="0" xfId="0" applyNumberFormat="1" applyFont="1" applyAlignment="1">
      <alignment horizontal="right"/>
    </xf>
    <xf numFmtId="164" fontId="6" fillId="0" borderId="0" xfId="1" applyNumberFormat="1" applyFont="1"/>
    <xf numFmtId="164" fontId="3" fillId="0" borderId="0" xfId="1" applyNumberFormat="1" applyFont="1"/>
    <xf numFmtId="0" fontId="11" fillId="0" borderId="0" xfId="0" applyFont="1"/>
    <xf numFmtId="0" fontId="3" fillId="2" borderId="0" xfId="0" applyFont="1" applyFill="1"/>
    <xf numFmtId="4" fontId="10" fillId="2" borderId="0" xfId="0" applyNumberFormat="1" applyFont="1" applyFill="1" applyAlignment="1"/>
    <xf numFmtId="43" fontId="3" fillId="0" borderId="0" xfId="0" applyNumberFormat="1" applyFont="1"/>
    <xf numFmtId="43" fontId="3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4" fontId="13" fillId="3" borderId="0" xfId="2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/>
    <xf numFmtId="0" fontId="4" fillId="0" borderId="0" xfId="0" applyFont="1" applyAlignment="1">
      <alignment horizontal="right" wrapText="1"/>
    </xf>
    <xf numFmtId="0" fontId="16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3" fontId="10" fillId="0" borderId="2" xfId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3" fontId="10" fillId="0" borderId="0" xfId="1" applyFont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3" fontId="0" fillId="0" borderId="0" xfId="0" applyNumberFormat="1"/>
    <xf numFmtId="43" fontId="6" fillId="0" borderId="1" xfId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wrapText="1"/>
    </xf>
    <xf numFmtId="0" fontId="10" fillId="0" borderId="0" xfId="0" applyFont="1" applyBorder="1"/>
    <xf numFmtId="0" fontId="17" fillId="0" borderId="4" xfId="0" applyFont="1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4" fontId="0" fillId="0" borderId="0" xfId="0" applyNumberFormat="1"/>
    <xf numFmtId="49" fontId="10" fillId="0" borderId="1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" fontId="18" fillId="0" borderId="0" xfId="0" applyNumberFormat="1" applyFont="1"/>
    <xf numFmtId="166" fontId="6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/>
    <xf numFmtId="0" fontId="10" fillId="0" borderId="0" xfId="0" applyFont="1" applyAlignment="1">
      <alignment horizontal="center"/>
    </xf>
    <xf numFmtId="164" fontId="3" fillId="0" borderId="0" xfId="1" applyNumberFormat="1" applyFont="1" applyBorder="1"/>
    <xf numFmtId="43" fontId="3" fillId="2" borderId="1" xfId="1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0" xfId="0" applyFont="1" applyAlignment="1"/>
    <xf numFmtId="0" fontId="18" fillId="0" borderId="0" xfId="0" applyFont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9" fontId="10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27" zoomScaleSheetLayoutView="100" workbookViewId="0">
      <selection activeCell="B52" sqref="B52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0.75" customHeight="1" x14ac:dyDescent="0.25">
      <c r="A2" s="88" t="s">
        <v>12</v>
      </c>
      <c r="B2" s="89"/>
      <c r="C2" s="89"/>
      <c r="D2" s="89"/>
      <c r="E2" s="89"/>
    </row>
    <row r="3" spans="1:5" ht="16.5" customHeight="1" x14ac:dyDescent="0.25">
      <c r="A3" s="90" t="s">
        <v>49</v>
      </c>
      <c r="B3" s="90"/>
      <c r="C3" s="90"/>
      <c r="D3" s="90"/>
      <c r="E3" s="90"/>
    </row>
    <row r="4" spans="1:5" x14ac:dyDescent="0.25">
      <c r="A4" s="9" t="s">
        <v>13</v>
      </c>
      <c r="B4" s="3"/>
      <c r="C4" s="3"/>
      <c r="E4" s="30" t="s">
        <v>50</v>
      </c>
    </row>
    <row r="5" spans="1:5" x14ac:dyDescent="0.25">
      <c r="A5" s="34"/>
      <c r="B5" s="3"/>
      <c r="C5" s="3"/>
      <c r="D5" s="3"/>
      <c r="E5" s="3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31</v>
      </c>
      <c r="B7" s="91"/>
      <c r="C7" s="91"/>
      <c r="D7" s="91"/>
      <c r="E7" s="91"/>
    </row>
    <row r="8" spans="1:5" ht="18.75" customHeight="1" x14ac:dyDescent="0.25">
      <c r="A8" s="83" t="s">
        <v>1</v>
      </c>
      <c r="B8" s="83"/>
      <c r="C8" s="83"/>
      <c r="D8" s="83"/>
      <c r="E8" s="83"/>
    </row>
    <row r="9" spans="1:5" ht="14.25" customHeight="1" x14ac:dyDescent="0.25">
      <c r="A9" s="78" t="s">
        <v>40</v>
      </c>
      <c r="B9" s="78"/>
      <c r="C9" s="78"/>
      <c r="D9" s="78"/>
      <c r="E9" s="78"/>
    </row>
    <row r="10" spans="1:5" ht="27" customHeight="1" x14ac:dyDescent="0.25">
      <c r="A10" s="92" t="s">
        <v>14</v>
      </c>
      <c r="B10" s="93"/>
      <c r="C10" s="93"/>
      <c r="D10" s="93"/>
      <c r="E10" s="93"/>
    </row>
    <row r="11" spans="1:5" ht="30.75" customHeight="1" x14ac:dyDescent="0.25">
      <c r="A11" s="78" t="s">
        <v>41</v>
      </c>
      <c r="B11" s="78"/>
      <c r="C11" s="78"/>
      <c r="D11" s="78"/>
      <c r="E11" s="78"/>
    </row>
    <row r="12" spans="1:5" ht="14.25" customHeight="1" x14ac:dyDescent="0.25">
      <c r="A12" s="83" t="s">
        <v>15</v>
      </c>
      <c r="B12" s="84"/>
      <c r="C12" s="84"/>
      <c r="D12" s="84"/>
      <c r="E12" s="84"/>
    </row>
    <row r="13" spans="1:5" ht="15" customHeight="1" x14ac:dyDescent="0.25">
      <c r="A13" s="78" t="s">
        <v>23</v>
      </c>
      <c r="B13" s="78"/>
      <c r="C13" s="78"/>
      <c r="D13" s="78"/>
      <c r="E13" s="78"/>
    </row>
    <row r="14" spans="1:5" ht="15.75" customHeight="1" x14ac:dyDescent="0.25">
      <c r="A14" s="83" t="s">
        <v>2</v>
      </c>
      <c r="B14" s="84"/>
      <c r="C14" s="84"/>
      <c r="D14" s="84"/>
      <c r="E14" s="84"/>
    </row>
    <row r="15" spans="1:5" ht="17.25" customHeight="1" x14ac:dyDescent="0.25">
      <c r="A15" s="78" t="s">
        <v>44</v>
      </c>
      <c r="B15" s="78"/>
      <c r="C15" s="78"/>
      <c r="D15" s="78"/>
      <c r="E15" s="78"/>
    </row>
    <row r="16" spans="1:5" ht="16.5" customHeight="1" x14ac:dyDescent="0.25">
      <c r="A16" s="83" t="s">
        <v>16</v>
      </c>
      <c r="B16" s="84"/>
      <c r="C16" s="84"/>
      <c r="D16" s="84"/>
      <c r="E16" s="84"/>
    </row>
    <row r="17" spans="1:8" ht="31.15" customHeight="1" x14ac:dyDescent="0.25">
      <c r="A17" s="78" t="s">
        <v>17</v>
      </c>
      <c r="B17" s="78"/>
      <c r="C17" s="78"/>
      <c r="D17" s="78"/>
      <c r="E17" s="78"/>
    </row>
    <row r="18" spans="1:8" ht="58.15" customHeight="1" x14ac:dyDescent="0.25">
      <c r="A18" s="78" t="s">
        <v>33</v>
      </c>
      <c r="B18" s="78"/>
      <c r="C18" s="78"/>
      <c r="D18" s="78"/>
      <c r="E18" s="78"/>
    </row>
    <row r="19" spans="1:8" ht="36.75" customHeight="1" x14ac:dyDescent="0.25">
      <c r="A19" s="85" t="s">
        <v>32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1">
        <f>1590.1+47.8</f>
        <v>1637.8999999999999</v>
      </c>
      <c r="G20" s="1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38.25" x14ac:dyDescent="0.25">
      <c r="A22" s="23" t="s">
        <v>38</v>
      </c>
      <c r="B22" s="8" t="s">
        <v>34</v>
      </c>
      <c r="C22" s="2" t="s">
        <v>4</v>
      </c>
      <c r="D22" s="2">
        <v>7.26</v>
      </c>
      <c r="E22" s="7">
        <f>D22*F20*G20</f>
        <v>35673.462</v>
      </c>
    </row>
    <row r="23" spans="1:8" ht="18" customHeight="1" x14ac:dyDescent="0.25">
      <c r="A23" s="6" t="s">
        <v>36</v>
      </c>
      <c r="B23" s="8" t="s">
        <v>22</v>
      </c>
      <c r="C23" s="2" t="s">
        <v>4</v>
      </c>
      <c r="D23" s="2">
        <v>4.68</v>
      </c>
      <c r="E23" s="7">
        <f>D23*F20*G20</f>
        <v>22996.115999999995</v>
      </c>
      <c r="G23" s="21"/>
    </row>
    <row r="24" spans="1:8" s="19" customFormat="1" ht="15.75" x14ac:dyDescent="0.25">
      <c r="A24" s="24" t="s">
        <v>24</v>
      </c>
      <c r="B24" s="25" t="s">
        <v>43</v>
      </c>
      <c r="C24" s="26" t="s">
        <v>25</v>
      </c>
      <c r="D24" s="26"/>
      <c r="E24" s="22">
        <v>2380</v>
      </c>
      <c r="H24" s="20"/>
    </row>
    <row r="25" spans="1:8" s="19" customFormat="1" ht="30" x14ac:dyDescent="0.25">
      <c r="A25" s="24" t="s">
        <v>51</v>
      </c>
      <c r="B25" s="25" t="s">
        <v>52</v>
      </c>
      <c r="C25" s="26" t="s">
        <v>53</v>
      </c>
      <c r="D25" s="26">
        <v>8</v>
      </c>
      <c r="E25" s="22">
        <f>D25*333.76</f>
        <v>2670.08</v>
      </c>
      <c r="H25" s="20"/>
    </row>
    <row r="26" spans="1:8" s="19" customFormat="1" ht="15.75" x14ac:dyDescent="0.25">
      <c r="A26" s="24"/>
      <c r="B26" s="25"/>
      <c r="C26" s="26"/>
      <c r="D26" s="26"/>
      <c r="E26" s="22"/>
      <c r="H26" s="20"/>
    </row>
    <row r="27" spans="1:8" s="19" customFormat="1" ht="15.75" x14ac:dyDescent="0.25">
      <c r="A27" s="10" t="s">
        <v>26</v>
      </c>
      <c r="B27" s="11"/>
      <c r="C27" s="12"/>
      <c r="D27" s="12"/>
      <c r="E27" s="13">
        <f>SUM(E22:E26)</f>
        <v>63719.657999999996</v>
      </c>
      <c r="H27" s="20"/>
    </row>
    <row r="28" spans="1:8" s="19" customFormat="1" ht="13.15" customHeight="1" x14ac:dyDescent="0.25">
      <c r="A28" s="1"/>
      <c r="B28" s="1"/>
      <c r="C28" s="1"/>
      <c r="D28" s="1"/>
      <c r="E28" s="1"/>
      <c r="H28" s="20"/>
    </row>
    <row r="29" spans="1:8" s="14" customFormat="1" ht="30.6" customHeight="1" x14ac:dyDescent="0.25">
      <c r="A29" s="86" t="s">
        <v>54</v>
      </c>
      <c r="B29" s="86"/>
      <c r="C29" s="86"/>
      <c r="D29" s="86"/>
      <c r="E29" s="86"/>
      <c r="H29" s="15"/>
    </row>
    <row r="30" spans="1:8" ht="29.45" customHeight="1" x14ac:dyDescent="0.25">
      <c r="A30" s="78" t="s">
        <v>21</v>
      </c>
      <c r="B30" s="78"/>
      <c r="C30" s="78"/>
      <c r="D30" s="78"/>
      <c r="E30" s="78"/>
    </row>
    <row r="31" spans="1:8" ht="22.15" customHeight="1" x14ac:dyDescent="0.25">
      <c r="A31" s="78" t="s">
        <v>20</v>
      </c>
      <c r="B31" s="78"/>
      <c r="C31" s="78"/>
      <c r="D31" s="78"/>
      <c r="E31" s="78"/>
    </row>
    <row r="32" spans="1:8" ht="30" customHeight="1" x14ac:dyDescent="0.25">
      <c r="A32" s="78" t="s">
        <v>27</v>
      </c>
      <c r="B32" s="78"/>
      <c r="C32" s="78"/>
      <c r="D32" s="78"/>
      <c r="E32" s="78"/>
    </row>
    <row r="33" spans="1:5" x14ac:dyDescent="0.25">
      <c r="A33" s="78" t="s">
        <v>18</v>
      </c>
      <c r="B33" s="78"/>
      <c r="C33" s="78"/>
      <c r="D33" s="78"/>
      <c r="E33" s="78"/>
    </row>
    <row r="34" spans="1:5" ht="31.5" customHeight="1" x14ac:dyDescent="0.25">
      <c r="A34" s="82" t="s">
        <v>5</v>
      </c>
      <c r="B34" s="82"/>
      <c r="C34" s="82"/>
      <c r="D34" s="82"/>
      <c r="E34" s="82"/>
    </row>
    <row r="35" spans="1:5" x14ac:dyDescent="0.25">
      <c r="A35" s="78" t="s">
        <v>18</v>
      </c>
      <c r="B35" s="78"/>
      <c r="C35" s="78"/>
      <c r="D35" s="78"/>
      <c r="E35" s="78"/>
    </row>
    <row r="36" spans="1:5" x14ac:dyDescent="0.25">
      <c r="A36" s="79" t="s">
        <v>45</v>
      </c>
      <c r="B36" s="79"/>
      <c r="C36" s="79"/>
      <c r="D36" s="79"/>
      <c r="E36" s="4"/>
    </row>
    <row r="37" spans="1:5" x14ac:dyDescent="0.25">
      <c r="B37" s="80" t="s">
        <v>19</v>
      </c>
      <c r="C37" s="80"/>
      <c r="D37" s="80"/>
      <c r="E37" s="5" t="s">
        <v>6</v>
      </c>
    </row>
    <row r="38" spans="1:5" ht="15" customHeight="1" x14ac:dyDescent="0.25">
      <c r="A38" s="33"/>
      <c r="B38" s="33"/>
      <c r="C38" s="33"/>
      <c r="D38" s="33"/>
      <c r="E38" s="33"/>
    </row>
    <row r="39" spans="1:5" x14ac:dyDescent="0.25">
      <c r="A39" s="81" t="s">
        <v>42</v>
      </c>
      <c r="B39" s="81"/>
      <c r="C39" s="81"/>
      <c r="D39" s="81"/>
      <c r="E39" s="81"/>
    </row>
    <row r="40" spans="1:5" x14ac:dyDescent="0.25">
      <c r="B40" s="80" t="s">
        <v>19</v>
      </c>
      <c r="C40" s="80"/>
      <c r="D40" s="80"/>
      <c r="E40" s="5" t="s">
        <v>6</v>
      </c>
    </row>
    <row r="42" spans="1:5" x14ac:dyDescent="0.25">
      <c r="A42" s="31" t="s">
        <v>46</v>
      </c>
    </row>
    <row r="43" spans="1:5" x14ac:dyDescent="0.25">
      <c r="A43" s="31" t="s">
        <v>47</v>
      </c>
    </row>
    <row r="44" spans="1:5" x14ac:dyDescent="0.25">
      <c r="A44" s="14" t="s">
        <v>28</v>
      </c>
    </row>
    <row r="45" spans="1:5" x14ac:dyDescent="0.25">
      <c r="A45" s="1" t="s">
        <v>37</v>
      </c>
      <c r="B45" s="28">
        <v>39858.089999999997</v>
      </c>
    </row>
    <row r="46" spans="1:5" ht="18" customHeight="1" x14ac:dyDescent="0.25">
      <c r="A46" s="32" t="s">
        <v>48</v>
      </c>
      <c r="B46" s="17"/>
    </row>
    <row r="47" spans="1:5" x14ac:dyDescent="0.25">
      <c r="A47" s="1" t="s">
        <v>29</v>
      </c>
      <c r="B47" s="17">
        <v>62910.33</v>
      </c>
    </row>
    <row r="48" spans="1:5" ht="30" x14ac:dyDescent="0.25">
      <c r="A48" s="32" t="s">
        <v>39</v>
      </c>
      <c r="B48" s="17">
        <v>1855.59</v>
      </c>
    </row>
    <row r="49" spans="1:2" ht="30" x14ac:dyDescent="0.25">
      <c r="A49" s="32" t="s">
        <v>35</v>
      </c>
      <c r="B49" s="17">
        <f>E27</f>
        <v>63719.657999999996</v>
      </c>
    </row>
    <row r="50" spans="1:2" x14ac:dyDescent="0.25">
      <c r="A50" s="18" t="s">
        <v>30</v>
      </c>
      <c r="B50" s="16">
        <f>B45+B47+B48-B49</f>
        <v>40904.351999999999</v>
      </c>
    </row>
    <row r="51" spans="1:2" x14ac:dyDescent="0.25">
      <c r="B51" s="27"/>
    </row>
    <row r="52" spans="1:2" x14ac:dyDescent="0.25">
      <c r="B52" s="29">
        <v>39858.089999999997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E39"/>
    <mergeCell ref="B40:D40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9" zoomScaleSheetLayoutView="100" workbookViewId="0">
      <selection activeCell="B52" sqref="B52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0.75" customHeight="1" x14ac:dyDescent="0.25">
      <c r="A2" s="88" t="s">
        <v>12</v>
      </c>
      <c r="B2" s="89"/>
      <c r="C2" s="89"/>
      <c r="D2" s="89"/>
      <c r="E2" s="89"/>
    </row>
    <row r="3" spans="1:5" ht="16.5" customHeight="1" x14ac:dyDescent="0.25">
      <c r="A3" s="90" t="s">
        <v>55</v>
      </c>
      <c r="B3" s="90"/>
      <c r="C3" s="90"/>
      <c r="D3" s="90"/>
      <c r="E3" s="90"/>
    </row>
    <row r="4" spans="1:5" x14ac:dyDescent="0.25">
      <c r="A4" s="9" t="s">
        <v>13</v>
      </c>
      <c r="B4" s="3"/>
      <c r="C4" s="3"/>
      <c r="E4" s="38">
        <v>45838</v>
      </c>
    </row>
    <row r="5" spans="1:5" x14ac:dyDescent="0.25">
      <c r="A5" s="36"/>
      <c r="B5" s="3"/>
      <c r="C5" s="3"/>
      <c r="D5" s="3"/>
      <c r="E5" s="3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31</v>
      </c>
      <c r="B7" s="91"/>
      <c r="C7" s="91"/>
      <c r="D7" s="91"/>
      <c r="E7" s="91"/>
    </row>
    <row r="8" spans="1:5" ht="18.75" customHeight="1" x14ac:dyDescent="0.25">
      <c r="A8" s="83" t="s">
        <v>1</v>
      </c>
      <c r="B8" s="83"/>
      <c r="C8" s="83"/>
      <c r="D8" s="83"/>
      <c r="E8" s="83"/>
    </row>
    <row r="9" spans="1:5" ht="14.25" customHeight="1" x14ac:dyDescent="0.25">
      <c r="A9" s="78" t="s">
        <v>40</v>
      </c>
      <c r="B9" s="78"/>
      <c r="C9" s="78"/>
      <c r="D9" s="78"/>
      <c r="E9" s="78"/>
    </row>
    <row r="10" spans="1:5" ht="27" customHeight="1" x14ac:dyDescent="0.25">
      <c r="A10" s="92" t="s">
        <v>14</v>
      </c>
      <c r="B10" s="93"/>
      <c r="C10" s="93"/>
      <c r="D10" s="93"/>
      <c r="E10" s="93"/>
    </row>
    <row r="11" spans="1:5" ht="30.75" customHeight="1" x14ac:dyDescent="0.25">
      <c r="A11" s="78" t="s">
        <v>41</v>
      </c>
      <c r="B11" s="78"/>
      <c r="C11" s="78"/>
      <c r="D11" s="78"/>
      <c r="E11" s="78"/>
    </row>
    <row r="12" spans="1:5" ht="14.25" customHeight="1" x14ac:dyDescent="0.25">
      <c r="A12" s="83" t="s">
        <v>15</v>
      </c>
      <c r="B12" s="84"/>
      <c r="C12" s="84"/>
      <c r="D12" s="84"/>
      <c r="E12" s="84"/>
    </row>
    <row r="13" spans="1:5" ht="15" customHeight="1" x14ac:dyDescent="0.25">
      <c r="A13" s="78" t="s">
        <v>23</v>
      </c>
      <c r="B13" s="78"/>
      <c r="C13" s="78"/>
      <c r="D13" s="78"/>
      <c r="E13" s="78"/>
    </row>
    <row r="14" spans="1:5" ht="15.75" customHeight="1" x14ac:dyDescent="0.25">
      <c r="A14" s="83" t="s">
        <v>2</v>
      </c>
      <c r="B14" s="84"/>
      <c r="C14" s="84"/>
      <c r="D14" s="84"/>
      <c r="E14" s="84"/>
    </row>
    <row r="15" spans="1:5" ht="17.25" customHeight="1" x14ac:dyDescent="0.25">
      <c r="A15" s="78" t="s">
        <v>44</v>
      </c>
      <c r="B15" s="78"/>
      <c r="C15" s="78"/>
      <c r="D15" s="78"/>
      <c r="E15" s="78"/>
    </row>
    <row r="16" spans="1:5" ht="16.5" customHeight="1" x14ac:dyDescent="0.25">
      <c r="A16" s="83" t="s">
        <v>16</v>
      </c>
      <c r="B16" s="84"/>
      <c r="C16" s="84"/>
      <c r="D16" s="84"/>
      <c r="E16" s="84"/>
    </row>
    <row r="17" spans="1:8" ht="31.15" customHeight="1" x14ac:dyDescent="0.25">
      <c r="A17" s="78" t="s">
        <v>17</v>
      </c>
      <c r="B17" s="78"/>
      <c r="C17" s="78"/>
      <c r="D17" s="78"/>
      <c r="E17" s="78"/>
    </row>
    <row r="18" spans="1:8" ht="58.15" customHeight="1" x14ac:dyDescent="0.25">
      <c r="A18" s="78" t="s">
        <v>33</v>
      </c>
      <c r="B18" s="78"/>
      <c r="C18" s="78"/>
      <c r="D18" s="78"/>
      <c r="E18" s="78"/>
    </row>
    <row r="19" spans="1:8" ht="36.75" customHeight="1" x14ac:dyDescent="0.25">
      <c r="A19" s="85" t="s">
        <v>32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1">
        <f>1590.1+47.8</f>
        <v>1637.8999999999999</v>
      </c>
      <c r="G20" s="1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38.25" x14ac:dyDescent="0.25">
      <c r="A22" s="23" t="s">
        <v>38</v>
      </c>
      <c r="B22" s="8" t="s">
        <v>34</v>
      </c>
      <c r="C22" s="2" t="s">
        <v>4</v>
      </c>
      <c r="D22" s="2">
        <v>7.26</v>
      </c>
      <c r="E22" s="7">
        <f>D22*F20*G20</f>
        <v>35673.462</v>
      </c>
    </row>
    <row r="23" spans="1:8" ht="18" customHeight="1" x14ac:dyDescent="0.25">
      <c r="A23" s="6" t="s">
        <v>36</v>
      </c>
      <c r="B23" s="8" t="s">
        <v>22</v>
      </c>
      <c r="C23" s="2" t="s">
        <v>4</v>
      </c>
      <c r="D23" s="2">
        <v>4.68</v>
      </c>
      <c r="E23" s="7">
        <f>D23*F20*G20</f>
        <v>22996.115999999995</v>
      </c>
      <c r="G23" s="21"/>
    </row>
    <row r="24" spans="1:8" s="19" customFormat="1" ht="15.75" x14ac:dyDescent="0.25">
      <c r="A24" s="24" t="s">
        <v>24</v>
      </c>
      <c r="B24" s="25" t="s">
        <v>56</v>
      </c>
      <c r="C24" s="26" t="s">
        <v>25</v>
      </c>
      <c r="D24" s="26"/>
      <c r="E24" s="22">
        <v>519.86</v>
      </c>
      <c r="H24" s="20"/>
    </row>
    <row r="25" spans="1:8" s="19" customFormat="1" ht="15.75" x14ac:dyDescent="0.25">
      <c r="A25" s="24"/>
      <c r="B25" s="25"/>
      <c r="C25" s="26"/>
      <c r="D25" s="26"/>
      <c r="E25" s="22"/>
      <c r="H25" s="20"/>
    </row>
    <row r="26" spans="1:8" s="19" customFormat="1" ht="15.75" x14ac:dyDescent="0.25">
      <c r="A26" s="24"/>
      <c r="B26" s="25"/>
      <c r="C26" s="26"/>
      <c r="D26" s="26"/>
      <c r="E26" s="22"/>
      <c r="H26" s="20"/>
    </row>
    <row r="27" spans="1:8" s="19" customFormat="1" ht="15.75" x14ac:dyDescent="0.25">
      <c r="A27" s="10" t="s">
        <v>26</v>
      </c>
      <c r="B27" s="11"/>
      <c r="C27" s="12"/>
      <c r="D27" s="12"/>
      <c r="E27" s="13">
        <f>SUM(E22:E26)</f>
        <v>59189.437999999995</v>
      </c>
      <c r="H27" s="20"/>
    </row>
    <row r="28" spans="1:8" s="19" customFormat="1" ht="13.15" customHeight="1" x14ac:dyDescent="0.25">
      <c r="A28" s="1"/>
      <c r="B28" s="1"/>
      <c r="C28" s="1"/>
      <c r="D28" s="1"/>
      <c r="E28" s="1"/>
      <c r="H28" s="20"/>
    </row>
    <row r="29" spans="1:8" s="14" customFormat="1" ht="30.6" customHeight="1" x14ac:dyDescent="0.25">
      <c r="A29" s="86" t="s">
        <v>59</v>
      </c>
      <c r="B29" s="86"/>
      <c r="C29" s="86"/>
      <c r="D29" s="86"/>
      <c r="E29" s="86"/>
      <c r="H29" s="15"/>
    </row>
    <row r="30" spans="1:8" ht="29.45" customHeight="1" x14ac:dyDescent="0.25">
      <c r="A30" s="78" t="s">
        <v>21</v>
      </c>
      <c r="B30" s="78"/>
      <c r="C30" s="78"/>
      <c r="D30" s="78"/>
      <c r="E30" s="78"/>
    </row>
    <row r="31" spans="1:8" ht="22.15" customHeight="1" x14ac:dyDescent="0.25">
      <c r="A31" s="78" t="s">
        <v>20</v>
      </c>
      <c r="B31" s="78"/>
      <c r="C31" s="78"/>
      <c r="D31" s="78"/>
      <c r="E31" s="78"/>
    </row>
    <row r="32" spans="1:8" ht="30" customHeight="1" x14ac:dyDescent="0.25">
      <c r="A32" s="78" t="s">
        <v>27</v>
      </c>
      <c r="B32" s="78"/>
      <c r="C32" s="78"/>
      <c r="D32" s="78"/>
      <c r="E32" s="78"/>
    </row>
    <row r="33" spans="1:5" x14ac:dyDescent="0.25">
      <c r="A33" s="78" t="s">
        <v>18</v>
      </c>
      <c r="B33" s="78"/>
      <c r="C33" s="78"/>
      <c r="D33" s="78"/>
      <c r="E33" s="78"/>
    </row>
    <row r="34" spans="1:5" ht="31.5" customHeight="1" x14ac:dyDescent="0.25">
      <c r="A34" s="82" t="s">
        <v>5</v>
      </c>
      <c r="B34" s="82"/>
      <c r="C34" s="82"/>
      <c r="D34" s="82"/>
      <c r="E34" s="82"/>
    </row>
    <row r="35" spans="1:5" x14ac:dyDescent="0.25">
      <c r="A35" s="78" t="s">
        <v>18</v>
      </c>
      <c r="B35" s="78"/>
      <c r="C35" s="78"/>
      <c r="D35" s="78"/>
      <c r="E35" s="78"/>
    </row>
    <row r="36" spans="1:5" x14ac:dyDescent="0.25">
      <c r="A36" s="79" t="s">
        <v>45</v>
      </c>
      <c r="B36" s="79"/>
      <c r="C36" s="79"/>
      <c r="D36" s="79"/>
      <c r="E36" s="4"/>
    </row>
    <row r="37" spans="1:5" x14ac:dyDescent="0.25">
      <c r="B37" s="80" t="s">
        <v>19</v>
      </c>
      <c r="C37" s="80"/>
      <c r="D37" s="80"/>
      <c r="E37" s="5" t="s">
        <v>6</v>
      </c>
    </row>
    <row r="38" spans="1:5" ht="15" customHeight="1" x14ac:dyDescent="0.25">
      <c r="A38" s="35"/>
      <c r="B38" s="35"/>
      <c r="C38" s="35"/>
      <c r="D38" s="35"/>
      <c r="E38" s="35"/>
    </row>
    <row r="39" spans="1:5" x14ac:dyDescent="0.25">
      <c r="A39" s="81" t="s">
        <v>42</v>
      </c>
      <c r="B39" s="81"/>
      <c r="C39" s="81"/>
      <c r="D39" s="81"/>
      <c r="E39" s="81"/>
    </row>
    <row r="40" spans="1:5" x14ac:dyDescent="0.25">
      <c r="B40" s="80" t="s">
        <v>19</v>
      </c>
      <c r="C40" s="80"/>
      <c r="D40" s="80"/>
      <c r="E40" s="5" t="s">
        <v>6</v>
      </c>
    </row>
    <row r="42" spans="1:5" x14ac:dyDescent="0.25">
      <c r="A42" s="31" t="s">
        <v>46</v>
      </c>
    </row>
    <row r="43" spans="1:5" x14ac:dyDescent="0.25">
      <c r="A43" s="31" t="s">
        <v>47</v>
      </c>
    </row>
    <row r="44" spans="1:5" x14ac:dyDescent="0.25">
      <c r="A44" s="14" t="s">
        <v>28</v>
      </c>
    </row>
    <row r="45" spans="1:5" x14ac:dyDescent="0.25">
      <c r="A45" s="1" t="s">
        <v>37</v>
      </c>
      <c r="B45" s="28">
        <f>'1кв'!B50</f>
        <v>40904.351999999999</v>
      </c>
    </row>
    <row r="46" spans="1:5" ht="18" customHeight="1" x14ac:dyDescent="0.25">
      <c r="A46" s="37" t="s">
        <v>48</v>
      </c>
      <c r="B46" s="17"/>
    </row>
    <row r="47" spans="1:5" x14ac:dyDescent="0.25">
      <c r="A47" s="1" t="s">
        <v>29</v>
      </c>
      <c r="B47" s="17">
        <v>61729.67</v>
      </c>
    </row>
    <row r="48" spans="1:5" ht="30" x14ac:dyDescent="0.25">
      <c r="A48" s="37" t="s">
        <v>39</v>
      </c>
      <c r="B48" s="17">
        <v>1727.97</v>
      </c>
    </row>
    <row r="49" spans="1:2" ht="30" x14ac:dyDescent="0.25">
      <c r="A49" s="37" t="s">
        <v>35</v>
      </c>
      <c r="B49" s="17">
        <f>E27</f>
        <v>59189.437999999995</v>
      </c>
    </row>
    <row r="50" spans="1:2" x14ac:dyDescent="0.25">
      <c r="A50" s="18" t="s">
        <v>30</v>
      </c>
      <c r="B50" s="16">
        <f>B45+B47+B48-B49</f>
        <v>45172.554000000004</v>
      </c>
    </row>
    <row r="51" spans="1:2" x14ac:dyDescent="0.25">
      <c r="B51" s="27"/>
    </row>
    <row r="52" spans="1:2" x14ac:dyDescent="0.25">
      <c r="B52" s="29"/>
    </row>
  </sheetData>
  <mergeCells count="29">
    <mergeCell ref="A35:E35"/>
    <mergeCell ref="A36:D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22" zoomScaleSheetLayoutView="100" workbookViewId="0">
      <selection activeCell="B49" sqref="B49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0.75" customHeight="1" x14ac:dyDescent="0.25">
      <c r="A2" s="88" t="s">
        <v>12</v>
      </c>
      <c r="B2" s="89"/>
      <c r="C2" s="89"/>
      <c r="D2" s="89"/>
      <c r="E2" s="89"/>
    </row>
    <row r="3" spans="1:5" ht="16.5" customHeight="1" x14ac:dyDescent="0.25">
      <c r="A3" s="90" t="s">
        <v>57</v>
      </c>
      <c r="B3" s="90"/>
      <c r="C3" s="90"/>
      <c r="D3" s="90"/>
      <c r="E3" s="90"/>
    </row>
    <row r="4" spans="1:5" x14ac:dyDescent="0.25">
      <c r="A4" s="9" t="s">
        <v>13</v>
      </c>
      <c r="B4" s="3"/>
      <c r="C4" s="3"/>
      <c r="E4" s="38">
        <v>45930</v>
      </c>
    </row>
    <row r="5" spans="1:5" x14ac:dyDescent="0.25">
      <c r="A5" s="40"/>
      <c r="B5" s="3"/>
      <c r="C5" s="3"/>
      <c r="D5" s="3"/>
      <c r="E5" s="3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31</v>
      </c>
      <c r="B7" s="91"/>
      <c r="C7" s="91"/>
      <c r="D7" s="91"/>
      <c r="E7" s="91"/>
    </row>
    <row r="8" spans="1:5" ht="18.75" customHeight="1" x14ac:dyDescent="0.25">
      <c r="A8" s="83" t="s">
        <v>1</v>
      </c>
      <c r="B8" s="83"/>
      <c r="C8" s="83"/>
      <c r="D8" s="83"/>
      <c r="E8" s="83"/>
    </row>
    <row r="9" spans="1:5" ht="14.25" customHeight="1" x14ac:dyDescent="0.25">
      <c r="A9" s="78" t="s">
        <v>40</v>
      </c>
      <c r="B9" s="78"/>
      <c r="C9" s="78"/>
      <c r="D9" s="78"/>
      <c r="E9" s="78"/>
    </row>
    <row r="10" spans="1:5" ht="27" customHeight="1" x14ac:dyDescent="0.25">
      <c r="A10" s="92" t="s">
        <v>14</v>
      </c>
      <c r="B10" s="93"/>
      <c r="C10" s="93"/>
      <c r="D10" s="93"/>
      <c r="E10" s="93"/>
    </row>
    <row r="11" spans="1:5" ht="30.75" customHeight="1" x14ac:dyDescent="0.25">
      <c r="A11" s="78" t="s">
        <v>41</v>
      </c>
      <c r="B11" s="78"/>
      <c r="C11" s="78"/>
      <c r="D11" s="78"/>
      <c r="E11" s="78"/>
    </row>
    <row r="12" spans="1:5" ht="14.25" customHeight="1" x14ac:dyDescent="0.25">
      <c r="A12" s="83" t="s">
        <v>15</v>
      </c>
      <c r="B12" s="84"/>
      <c r="C12" s="84"/>
      <c r="D12" s="84"/>
      <c r="E12" s="84"/>
    </row>
    <row r="13" spans="1:5" ht="15" customHeight="1" x14ac:dyDescent="0.25">
      <c r="A13" s="78" t="s">
        <v>23</v>
      </c>
      <c r="B13" s="78"/>
      <c r="C13" s="78"/>
      <c r="D13" s="78"/>
      <c r="E13" s="78"/>
    </row>
    <row r="14" spans="1:5" ht="15.75" customHeight="1" x14ac:dyDescent="0.25">
      <c r="A14" s="83" t="s">
        <v>2</v>
      </c>
      <c r="B14" s="84"/>
      <c r="C14" s="84"/>
      <c r="D14" s="84"/>
      <c r="E14" s="84"/>
    </row>
    <row r="15" spans="1:5" ht="17.25" customHeight="1" x14ac:dyDescent="0.25">
      <c r="A15" s="78" t="s">
        <v>44</v>
      </c>
      <c r="B15" s="78"/>
      <c r="C15" s="78"/>
      <c r="D15" s="78"/>
      <c r="E15" s="78"/>
    </row>
    <row r="16" spans="1:5" ht="16.5" customHeight="1" x14ac:dyDescent="0.25">
      <c r="A16" s="83" t="s">
        <v>16</v>
      </c>
      <c r="B16" s="84"/>
      <c r="C16" s="84"/>
      <c r="D16" s="84"/>
      <c r="E16" s="84"/>
    </row>
    <row r="17" spans="1:8" ht="31.15" customHeight="1" x14ac:dyDescent="0.25">
      <c r="A17" s="78" t="s">
        <v>17</v>
      </c>
      <c r="B17" s="78"/>
      <c r="C17" s="78"/>
      <c r="D17" s="78"/>
      <c r="E17" s="78"/>
    </row>
    <row r="18" spans="1:8" ht="58.15" customHeight="1" x14ac:dyDescent="0.25">
      <c r="A18" s="78" t="s">
        <v>33</v>
      </c>
      <c r="B18" s="78"/>
      <c r="C18" s="78"/>
      <c r="D18" s="78"/>
      <c r="E18" s="78"/>
    </row>
    <row r="19" spans="1:8" ht="36.75" customHeight="1" x14ac:dyDescent="0.25">
      <c r="A19" s="85" t="s">
        <v>32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1">
        <f>1590.1+47.8</f>
        <v>1637.8999999999999</v>
      </c>
      <c r="G20" s="1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38.25" x14ac:dyDescent="0.25">
      <c r="A22" s="23" t="s">
        <v>38</v>
      </c>
      <c r="B22" s="8" t="s">
        <v>34</v>
      </c>
      <c r="C22" s="2" t="s">
        <v>4</v>
      </c>
      <c r="D22" s="2">
        <v>7.95</v>
      </c>
      <c r="E22" s="7">
        <f>D22*F20*G20</f>
        <v>39063.914999999994</v>
      </c>
    </row>
    <row r="23" spans="1:8" ht="18" customHeight="1" x14ac:dyDescent="0.25">
      <c r="A23" s="6" t="s">
        <v>36</v>
      </c>
      <c r="B23" s="8" t="s">
        <v>22</v>
      </c>
      <c r="C23" s="2" t="s">
        <v>4</v>
      </c>
      <c r="D23" s="2">
        <v>5.12</v>
      </c>
      <c r="E23" s="7">
        <f>D23*F20*G20</f>
        <v>25158.143999999997</v>
      </c>
      <c r="G23" s="21"/>
    </row>
    <row r="24" spans="1:8" s="19" customFormat="1" ht="15.75" x14ac:dyDescent="0.25">
      <c r="A24" s="24" t="s">
        <v>24</v>
      </c>
      <c r="B24" s="25" t="s">
        <v>58</v>
      </c>
      <c r="C24" s="26" t="s">
        <v>25</v>
      </c>
      <c r="D24" s="26"/>
      <c r="E24" s="22">
        <v>437.94</v>
      </c>
      <c r="H24" s="20"/>
    </row>
    <row r="25" spans="1:8" s="19" customFormat="1" ht="15.75" x14ac:dyDescent="0.25">
      <c r="A25" s="24"/>
      <c r="B25" s="25"/>
      <c r="C25" s="26"/>
      <c r="D25" s="26"/>
      <c r="E25" s="22"/>
      <c r="H25" s="20"/>
    </row>
    <row r="26" spans="1:8" s="19" customFormat="1" ht="15.75" x14ac:dyDescent="0.25">
      <c r="A26" s="24"/>
      <c r="B26" s="25"/>
      <c r="C26" s="26"/>
      <c r="D26" s="26"/>
      <c r="E26" s="22"/>
      <c r="H26" s="20"/>
    </row>
    <row r="27" spans="1:8" s="19" customFormat="1" ht="15.75" x14ac:dyDescent="0.25">
      <c r="A27" s="10" t="s">
        <v>26</v>
      </c>
      <c r="B27" s="11"/>
      <c r="C27" s="12"/>
      <c r="D27" s="12"/>
      <c r="E27" s="13">
        <f>SUM(E22:E26)</f>
        <v>64659.998999999996</v>
      </c>
      <c r="H27" s="20"/>
    </row>
    <row r="28" spans="1:8" s="19" customFormat="1" ht="13.15" customHeight="1" x14ac:dyDescent="0.25">
      <c r="A28" s="1"/>
      <c r="B28" s="1"/>
      <c r="C28" s="1"/>
      <c r="D28" s="1"/>
      <c r="E28" s="1"/>
      <c r="H28" s="20"/>
    </row>
    <row r="29" spans="1:8" s="14" customFormat="1" ht="30.6" customHeight="1" x14ac:dyDescent="0.25">
      <c r="A29" s="86" t="s">
        <v>60</v>
      </c>
      <c r="B29" s="86"/>
      <c r="C29" s="86"/>
      <c r="D29" s="86"/>
      <c r="E29" s="86"/>
      <c r="H29" s="15"/>
    </row>
    <row r="30" spans="1:8" ht="29.45" customHeight="1" x14ac:dyDescent="0.25">
      <c r="A30" s="78" t="s">
        <v>21</v>
      </c>
      <c r="B30" s="78"/>
      <c r="C30" s="78"/>
      <c r="D30" s="78"/>
      <c r="E30" s="78"/>
    </row>
    <row r="31" spans="1:8" ht="22.15" customHeight="1" x14ac:dyDescent="0.25">
      <c r="A31" s="78" t="s">
        <v>20</v>
      </c>
      <c r="B31" s="78"/>
      <c r="C31" s="78"/>
      <c r="D31" s="78"/>
      <c r="E31" s="78"/>
    </row>
    <row r="32" spans="1:8" ht="30" customHeight="1" x14ac:dyDescent="0.25">
      <c r="A32" s="78" t="s">
        <v>27</v>
      </c>
      <c r="B32" s="78"/>
      <c r="C32" s="78"/>
      <c r="D32" s="78"/>
      <c r="E32" s="78"/>
    </row>
    <row r="33" spans="1:5" x14ac:dyDescent="0.25">
      <c r="A33" s="78" t="s">
        <v>18</v>
      </c>
      <c r="B33" s="78"/>
      <c r="C33" s="78"/>
      <c r="D33" s="78"/>
      <c r="E33" s="78"/>
    </row>
    <row r="34" spans="1:5" ht="31.5" customHeight="1" x14ac:dyDescent="0.25">
      <c r="A34" s="82" t="s">
        <v>5</v>
      </c>
      <c r="B34" s="82"/>
      <c r="C34" s="82"/>
      <c r="D34" s="82"/>
      <c r="E34" s="82"/>
    </row>
    <row r="35" spans="1:5" x14ac:dyDescent="0.25">
      <c r="A35" s="78" t="s">
        <v>18</v>
      </c>
      <c r="B35" s="78"/>
      <c r="C35" s="78"/>
      <c r="D35" s="78"/>
      <c r="E35" s="78"/>
    </row>
    <row r="36" spans="1:5" x14ac:dyDescent="0.25">
      <c r="A36" s="79" t="s">
        <v>45</v>
      </c>
      <c r="B36" s="79"/>
      <c r="C36" s="79"/>
      <c r="D36" s="79"/>
      <c r="E36" s="4"/>
    </row>
    <row r="37" spans="1:5" x14ac:dyDescent="0.25">
      <c r="B37" s="80" t="s">
        <v>19</v>
      </c>
      <c r="C37" s="80"/>
      <c r="D37" s="80"/>
      <c r="E37" s="5" t="s">
        <v>6</v>
      </c>
    </row>
    <row r="38" spans="1:5" ht="15" customHeight="1" x14ac:dyDescent="0.25">
      <c r="A38" s="39"/>
      <c r="B38" s="39"/>
      <c r="C38" s="39"/>
      <c r="D38" s="39"/>
      <c r="E38" s="39"/>
    </row>
    <row r="39" spans="1:5" x14ac:dyDescent="0.25">
      <c r="A39" s="81" t="s">
        <v>42</v>
      </c>
      <c r="B39" s="81"/>
      <c r="C39" s="81"/>
      <c r="D39" s="81"/>
      <c r="E39" s="81"/>
    </row>
    <row r="40" spans="1:5" x14ac:dyDescent="0.25">
      <c r="B40" s="80" t="s">
        <v>19</v>
      </c>
      <c r="C40" s="80"/>
      <c r="D40" s="80"/>
      <c r="E40" s="5" t="s">
        <v>6</v>
      </c>
    </row>
    <row r="42" spans="1:5" x14ac:dyDescent="0.25">
      <c r="A42" s="31" t="s">
        <v>46</v>
      </c>
    </row>
    <row r="43" spans="1:5" x14ac:dyDescent="0.25">
      <c r="A43" s="31" t="s">
        <v>47</v>
      </c>
    </row>
    <row r="44" spans="1:5" x14ac:dyDescent="0.25">
      <c r="A44" s="14" t="s">
        <v>28</v>
      </c>
    </row>
    <row r="45" spans="1:5" x14ac:dyDescent="0.25">
      <c r="A45" s="1" t="s">
        <v>37</v>
      </c>
      <c r="B45" s="28">
        <f>'2кв'!B50</f>
        <v>45172.554000000004</v>
      </c>
    </row>
    <row r="46" spans="1:5" ht="18" customHeight="1" x14ac:dyDescent="0.25">
      <c r="A46" s="41" t="s">
        <v>61</v>
      </c>
      <c r="B46" s="17"/>
    </row>
    <row r="47" spans="1:5" x14ac:dyDescent="0.25">
      <c r="A47" s="1" t="s">
        <v>29</v>
      </c>
      <c r="B47" s="17">
        <v>64975.24</v>
      </c>
    </row>
    <row r="48" spans="1:5" ht="30" x14ac:dyDescent="0.25">
      <c r="A48" s="41" t="s">
        <v>39</v>
      </c>
      <c r="B48" s="17">
        <v>1973.19</v>
      </c>
    </row>
    <row r="49" spans="1:2" ht="30" x14ac:dyDescent="0.25">
      <c r="A49" s="41" t="s">
        <v>35</v>
      </c>
      <c r="B49" s="17">
        <f>E27</f>
        <v>64659.998999999996</v>
      </c>
    </row>
    <row r="50" spans="1:2" x14ac:dyDescent="0.25">
      <c r="A50" s="18" t="s">
        <v>30</v>
      </c>
      <c r="B50" s="16">
        <f>B45+B47+B48-B49</f>
        <v>47460.985000000001</v>
      </c>
    </row>
    <row r="51" spans="1:2" x14ac:dyDescent="0.25">
      <c r="B51" s="27"/>
    </row>
    <row r="52" spans="1:2" x14ac:dyDescent="0.25">
      <c r="B52" s="29"/>
    </row>
  </sheetData>
  <mergeCells count="29">
    <mergeCell ref="A35:E35"/>
    <mergeCell ref="A36:D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topLeftCell="A31" zoomScaleSheetLayoutView="100" workbookViewId="0">
      <selection activeCell="B51" sqref="B51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0.75" customHeight="1" x14ac:dyDescent="0.25">
      <c r="A2" s="88" t="s">
        <v>12</v>
      </c>
      <c r="B2" s="89"/>
      <c r="C2" s="89"/>
      <c r="D2" s="89"/>
      <c r="E2" s="89"/>
    </row>
    <row r="3" spans="1:5" ht="16.5" customHeight="1" x14ac:dyDescent="0.25">
      <c r="A3" s="90" t="s">
        <v>62</v>
      </c>
      <c r="B3" s="90"/>
      <c r="C3" s="90"/>
      <c r="D3" s="90"/>
      <c r="E3" s="90"/>
    </row>
    <row r="4" spans="1:5" x14ac:dyDescent="0.25">
      <c r="A4" s="9" t="s">
        <v>13</v>
      </c>
      <c r="B4" s="3"/>
      <c r="C4" s="3"/>
      <c r="E4" s="38">
        <v>46022</v>
      </c>
    </row>
    <row r="5" spans="1:5" x14ac:dyDescent="0.25">
      <c r="A5" s="43"/>
      <c r="B5" s="3"/>
      <c r="C5" s="3"/>
      <c r="D5" s="3"/>
      <c r="E5" s="3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31</v>
      </c>
      <c r="B7" s="91"/>
      <c r="C7" s="91"/>
      <c r="D7" s="91"/>
      <c r="E7" s="91"/>
    </row>
    <row r="8" spans="1:5" ht="18.75" customHeight="1" x14ac:dyDescent="0.25">
      <c r="A8" s="83" t="s">
        <v>1</v>
      </c>
      <c r="B8" s="83"/>
      <c r="C8" s="83"/>
      <c r="D8" s="83"/>
      <c r="E8" s="83"/>
    </row>
    <row r="9" spans="1:5" ht="14.25" customHeight="1" x14ac:dyDescent="0.25">
      <c r="A9" s="78" t="s">
        <v>40</v>
      </c>
      <c r="B9" s="78"/>
      <c r="C9" s="78"/>
      <c r="D9" s="78"/>
      <c r="E9" s="78"/>
    </row>
    <row r="10" spans="1:5" ht="27" customHeight="1" x14ac:dyDescent="0.25">
      <c r="A10" s="92" t="s">
        <v>14</v>
      </c>
      <c r="B10" s="93"/>
      <c r="C10" s="93"/>
      <c r="D10" s="93"/>
      <c r="E10" s="93"/>
    </row>
    <row r="11" spans="1:5" ht="30.75" customHeight="1" x14ac:dyDescent="0.25">
      <c r="A11" s="78" t="s">
        <v>41</v>
      </c>
      <c r="B11" s="78"/>
      <c r="C11" s="78"/>
      <c r="D11" s="78"/>
      <c r="E11" s="78"/>
    </row>
    <row r="12" spans="1:5" ht="14.25" customHeight="1" x14ac:dyDescent="0.25">
      <c r="A12" s="83" t="s">
        <v>15</v>
      </c>
      <c r="B12" s="84"/>
      <c r="C12" s="84"/>
      <c r="D12" s="84"/>
      <c r="E12" s="84"/>
    </row>
    <row r="13" spans="1:5" ht="15" customHeight="1" x14ac:dyDescent="0.25">
      <c r="A13" s="78" t="s">
        <v>23</v>
      </c>
      <c r="B13" s="78"/>
      <c r="C13" s="78"/>
      <c r="D13" s="78"/>
      <c r="E13" s="78"/>
    </row>
    <row r="14" spans="1:5" ht="15.75" customHeight="1" x14ac:dyDescent="0.25">
      <c r="A14" s="83" t="s">
        <v>2</v>
      </c>
      <c r="B14" s="84"/>
      <c r="C14" s="84"/>
      <c r="D14" s="84"/>
      <c r="E14" s="84"/>
    </row>
    <row r="15" spans="1:5" ht="17.25" customHeight="1" x14ac:dyDescent="0.25">
      <c r="A15" s="78" t="s">
        <v>44</v>
      </c>
      <c r="B15" s="78"/>
      <c r="C15" s="78"/>
      <c r="D15" s="78"/>
      <c r="E15" s="78"/>
    </row>
    <row r="16" spans="1:5" ht="16.5" customHeight="1" x14ac:dyDescent="0.25">
      <c r="A16" s="83" t="s">
        <v>16</v>
      </c>
      <c r="B16" s="84"/>
      <c r="C16" s="84"/>
      <c r="D16" s="84"/>
      <c r="E16" s="84"/>
    </row>
    <row r="17" spans="1:8" ht="31.15" customHeight="1" x14ac:dyDescent="0.25">
      <c r="A17" s="78" t="s">
        <v>17</v>
      </c>
      <c r="B17" s="78"/>
      <c r="C17" s="78"/>
      <c r="D17" s="78"/>
      <c r="E17" s="78"/>
    </row>
    <row r="18" spans="1:8" ht="58.15" customHeight="1" x14ac:dyDescent="0.25">
      <c r="A18" s="78" t="s">
        <v>33</v>
      </c>
      <c r="B18" s="78"/>
      <c r="C18" s="78"/>
      <c r="D18" s="78"/>
      <c r="E18" s="78"/>
    </row>
    <row r="19" spans="1:8" ht="36.75" customHeight="1" x14ac:dyDescent="0.25">
      <c r="A19" s="85" t="s">
        <v>32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1">
        <f>1590.1+47.8</f>
        <v>1637.8999999999999</v>
      </c>
      <c r="G20" s="1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38.25" x14ac:dyDescent="0.25">
      <c r="A22" s="23" t="s">
        <v>38</v>
      </c>
      <c r="B22" s="8" t="s">
        <v>34</v>
      </c>
      <c r="C22" s="2" t="s">
        <v>4</v>
      </c>
      <c r="D22" s="2">
        <v>7.95</v>
      </c>
      <c r="E22" s="7">
        <f>D22*F20*G20</f>
        <v>39063.914999999994</v>
      </c>
    </row>
    <row r="23" spans="1:8" ht="18" customHeight="1" x14ac:dyDescent="0.25">
      <c r="A23" s="6" t="s">
        <v>36</v>
      </c>
      <c r="B23" s="8" t="s">
        <v>22</v>
      </c>
      <c r="C23" s="2" t="s">
        <v>4</v>
      </c>
      <c r="D23" s="2">
        <v>5.12</v>
      </c>
      <c r="E23" s="7">
        <f>D23*F20*G20</f>
        <v>25158.143999999997</v>
      </c>
      <c r="G23" s="21"/>
    </row>
    <row r="24" spans="1:8" s="19" customFormat="1" ht="15.75" x14ac:dyDescent="0.25">
      <c r="A24" s="24" t="s">
        <v>24</v>
      </c>
      <c r="B24" s="25" t="s">
        <v>63</v>
      </c>
      <c r="C24" s="26" t="s">
        <v>25</v>
      </c>
      <c r="D24" s="26"/>
      <c r="E24" s="22">
        <v>0</v>
      </c>
      <c r="H24" s="20"/>
    </row>
    <row r="25" spans="1:8" s="19" customFormat="1" ht="15.75" x14ac:dyDescent="0.25">
      <c r="A25" s="61" t="s">
        <v>84</v>
      </c>
      <c r="B25" s="25" t="s">
        <v>85</v>
      </c>
      <c r="C25" s="26" t="s">
        <v>86</v>
      </c>
      <c r="D25" s="26">
        <v>4</v>
      </c>
      <c r="E25" s="22">
        <f>D25*333.76</f>
        <v>1335.04</v>
      </c>
      <c r="H25" s="20"/>
    </row>
    <row r="26" spans="1:8" s="19" customFormat="1" ht="15.75" x14ac:dyDescent="0.25">
      <c r="A26" s="24"/>
      <c r="B26" s="25"/>
      <c r="C26" s="26"/>
      <c r="D26" s="26"/>
      <c r="E26" s="22"/>
      <c r="H26" s="20"/>
    </row>
    <row r="27" spans="1:8" s="19" customFormat="1" ht="15.75" x14ac:dyDescent="0.25">
      <c r="A27" s="10" t="s">
        <v>26</v>
      </c>
      <c r="B27" s="11"/>
      <c r="C27" s="12"/>
      <c r="D27" s="12"/>
      <c r="E27" s="13">
        <f>SUM(E22:E26)</f>
        <v>65557.098999999987</v>
      </c>
      <c r="H27" s="20"/>
    </row>
    <row r="28" spans="1:8" s="19" customFormat="1" ht="13.15" customHeight="1" x14ac:dyDescent="0.25">
      <c r="A28" s="1"/>
      <c r="B28" s="1"/>
      <c r="C28" s="1"/>
      <c r="D28" s="1"/>
      <c r="E28" s="1"/>
      <c r="H28" s="20"/>
    </row>
    <row r="29" spans="1:8" s="14" customFormat="1" ht="30.6" customHeight="1" x14ac:dyDescent="0.25">
      <c r="A29" s="86" t="s">
        <v>87</v>
      </c>
      <c r="B29" s="86"/>
      <c r="C29" s="86"/>
      <c r="D29" s="86"/>
      <c r="E29" s="86"/>
      <c r="H29" s="15"/>
    </row>
    <row r="30" spans="1:8" ht="29.45" customHeight="1" x14ac:dyDescent="0.25">
      <c r="A30" s="78" t="s">
        <v>21</v>
      </c>
      <c r="B30" s="78"/>
      <c r="C30" s="78"/>
      <c r="D30" s="78"/>
      <c r="E30" s="78"/>
    </row>
    <row r="31" spans="1:8" ht="22.15" customHeight="1" x14ac:dyDescent="0.25">
      <c r="A31" s="78" t="s">
        <v>20</v>
      </c>
      <c r="B31" s="78"/>
      <c r="C31" s="78"/>
      <c r="D31" s="78"/>
      <c r="E31" s="78"/>
    </row>
    <row r="32" spans="1:8" ht="30" customHeight="1" x14ac:dyDescent="0.25">
      <c r="A32" s="78" t="s">
        <v>27</v>
      </c>
      <c r="B32" s="78"/>
      <c r="C32" s="78"/>
      <c r="D32" s="78"/>
      <c r="E32" s="78"/>
    </row>
    <row r="33" spans="1:5" x14ac:dyDescent="0.25">
      <c r="A33" s="78" t="s">
        <v>18</v>
      </c>
      <c r="B33" s="78"/>
      <c r="C33" s="78"/>
      <c r="D33" s="78"/>
      <c r="E33" s="78"/>
    </row>
    <row r="34" spans="1:5" ht="31.5" customHeight="1" x14ac:dyDescent="0.25">
      <c r="A34" s="82" t="s">
        <v>5</v>
      </c>
      <c r="B34" s="82"/>
      <c r="C34" s="82"/>
      <c r="D34" s="82"/>
      <c r="E34" s="82"/>
    </row>
    <row r="35" spans="1:5" x14ac:dyDescent="0.25">
      <c r="A35" s="78" t="s">
        <v>18</v>
      </c>
      <c r="B35" s="78"/>
      <c r="C35" s="78"/>
      <c r="D35" s="78"/>
      <c r="E35" s="78"/>
    </row>
    <row r="36" spans="1:5" x14ac:dyDescent="0.25">
      <c r="A36" s="79" t="s">
        <v>45</v>
      </c>
      <c r="B36" s="79"/>
      <c r="C36" s="79"/>
      <c r="D36" s="79"/>
      <c r="E36" s="4"/>
    </row>
    <row r="37" spans="1:5" x14ac:dyDescent="0.25">
      <c r="B37" s="80" t="s">
        <v>19</v>
      </c>
      <c r="C37" s="80"/>
      <c r="D37" s="80"/>
      <c r="E37" s="5" t="s">
        <v>6</v>
      </c>
    </row>
    <row r="38" spans="1:5" ht="15" customHeight="1" x14ac:dyDescent="0.25">
      <c r="A38" s="42"/>
      <c r="B38" s="42"/>
      <c r="C38" s="42"/>
      <c r="D38" s="42"/>
      <c r="E38" s="42"/>
    </row>
    <row r="39" spans="1:5" x14ac:dyDescent="0.25">
      <c r="A39" s="81" t="s">
        <v>42</v>
      </c>
      <c r="B39" s="81"/>
      <c r="C39" s="81"/>
      <c r="D39" s="81"/>
      <c r="E39" s="81"/>
    </row>
    <row r="40" spans="1:5" x14ac:dyDescent="0.25">
      <c r="B40" s="80" t="s">
        <v>19</v>
      </c>
      <c r="C40" s="80"/>
      <c r="D40" s="80"/>
      <c r="E40" s="5" t="s">
        <v>6</v>
      </c>
    </row>
    <row r="42" spans="1:5" x14ac:dyDescent="0.25">
      <c r="A42" s="31" t="s">
        <v>46</v>
      </c>
    </row>
    <row r="43" spans="1:5" x14ac:dyDescent="0.25">
      <c r="A43" s="31" t="s">
        <v>47</v>
      </c>
    </row>
    <row r="44" spans="1:5" x14ac:dyDescent="0.25">
      <c r="A44" s="14" t="s">
        <v>28</v>
      </c>
    </row>
    <row r="45" spans="1:5" x14ac:dyDescent="0.25">
      <c r="A45" s="1" t="s">
        <v>37</v>
      </c>
      <c r="B45" s="28">
        <f>'3кв'!B50</f>
        <v>47460.985000000001</v>
      </c>
    </row>
    <row r="46" spans="1:5" ht="18" customHeight="1" x14ac:dyDescent="0.25">
      <c r="A46" s="44" t="s">
        <v>88</v>
      </c>
      <c r="B46" s="17"/>
    </row>
    <row r="47" spans="1:5" x14ac:dyDescent="0.25">
      <c r="A47" s="1" t="s">
        <v>29</v>
      </c>
      <c r="B47" s="17">
        <v>65609.070000000007</v>
      </c>
    </row>
    <row r="48" spans="1:5" ht="30" x14ac:dyDescent="0.25">
      <c r="A48" s="44" t="s">
        <v>39</v>
      </c>
      <c r="B48" s="17">
        <v>2031.99</v>
      </c>
    </row>
    <row r="49" spans="1:2" ht="30" x14ac:dyDescent="0.25">
      <c r="A49" s="44" t="s">
        <v>35</v>
      </c>
      <c r="B49" s="17">
        <f>E27</f>
        <v>65557.098999999987</v>
      </c>
    </row>
    <row r="50" spans="1:2" x14ac:dyDescent="0.25">
      <c r="A50" s="18" t="s">
        <v>30</v>
      </c>
      <c r="B50" s="16">
        <f>B45+B47+B48-B49</f>
        <v>49544.946000000025</v>
      </c>
    </row>
    <row r="51" spans="1:2" x14ac:dyDescent="0.25">
      <c r="B51" s="27"/>
    </row>
    <row r="52" spans="1:2" x14ac:dyDescent="0.25">
      <c r="B52" s="29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E39"/>
    <mergeCell ref="B40:D40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SheetLayoutView="100" workbookViewId="0">
      <selection activeCell="C14" sqref="C14"/>
    </sheetView>
  </sheetViews>
  <sheetFormatPr defaultRowHeight="15" x14ac:dyDescent="0.25"/>
  <cols>
    <col min="1" max="1" width="10.5703125" customWidth="1"/>
    <col min="2" max="2" width="60.140625" customWidth="1"/>
    <col min="3" max="3" width="16.140625" customWidth="1"/>
    <col min="4" max="4" width="14.85546875" customWidth="1"/>
    <col min="5" max="5" width="38.28515625" customWidth="1"/>
    <col min="6" max="6" width="12.42578125" customWidth="1"/>
    <col min="7" max="7" width="12" customWidth="1"/>
    <col min="8" max="8" width="13.5703125" customWidth="1"/>
  </cols>
  <sheetData>
    <row r="1" spans="1:6" ht="15.75" x14ac:dyDescent="0.25">
      <c r="A1" s="95" t="s">
        <v>80</v>
      </c>
      <c r="B1" s="95"/>
      <c r="C1" s="95"/>
      <c r="D1" s="76"/>
    </row>
    <row r="2" spans="1:6" ht="15.75" x14ac:dyDescent="0.25">
      <c r="A2" s="96" t="s">
        <v>79</v>
      </c>
      <c r="B2" s="96"/>
      <c r="C2" s="96"/>
      <c r="D2" s="75"/>
    </row>
    <row r="3" spans="1:6" ht="15.75" x14ac:dyDescent="0.25">
      <c r="A3" s="96" t="s">
        <v>81</v>
      </c>
      <c r="B3" s="96"/>
      <c r="C3" s="96"/>
      <c r="D3" s="75"/>
    </row>
    <row r="4" spans="1:6" ht="15.75" x14ac:dyDescent="0.25">
      <c r="A4" s="95" t="s">
        <v>82</v>
      </c>
      <c r="B4" s="95"/>
      <c r="C4" s="95"/>
      <c r="D4" s="76"/>
      <c r="E4" s="77"/>
      <c r="F4" s="55"/>
    </row>
    <row r="5" spans="1:6" ht="15.75" x14ac:dyDescent="0.25">
      <c r="A5" s="97"/>
      <c r="B5" s="97"/>
      <c r="C5" s="97"/>
      <c r="D5" s="47"/>
      <c r="E5" s="77"/>
      <c r="F5" s="55"/>
    </row>
    <row r="6" spans="1:6" ht="15.75" x14ac:dyDescent="0.25">
      <c r="A6" s="75"/>
      <c r="B6" s="74" t="s">
        <v>78</v>
      </c>
      <c r="C6" s="73">
        <f>'1кв'!B45</f>
        <v>39858.089999999997</v>
      </c>
      <c r="D6" s="67"/>
      <c r="E6" s="77"/>
      <c r="F6" s="55"/>
    </row>
    <row r="7" spans="1:6" ht="15.75" x14ac:dyDescent="0.25">
      <c r="A7" s="46" t="s">
        <v>77</v>
      </c>
      <c r="B7" s="74" t="s">
        <v>83</v>
      </c>
      <c r="C7" s="73"/>
      <c r="D7" s="67"/>
      <c r="E7" s="77"/>
      <c r="F7" s="55"/>
    </row>
    <row r="8" spans="1:6" ht="15.75" x14ac:dyDescent="0.25">
      <c r="B8" s="69" t="s">
        <v>76</v>
      </c>
      <c r="C8" s="72">
        <f>'1кв'!B47+'2кв'!B47+'3кв'!B47+'4кв'!B47</f>
        <v>255224.31</v>
      </c>
      <c r="D8" s="71"/>
    </row>
    <row r="9" spans="1:6" ht="15.75" x14ac:dyDescent="0.25">
      <c r="B9" s="69" t="s">
        <v>75</v>
      </c>
      <c r="C9" s="72">
        <f>'1кв'!B48+'2кв'!B48+'3кв'!B48+'4кв'!B48</f>
        <v>7588.74</v>
      </c>
      <c r="D9" s="71"/>
    </row>
    <row r="10" spans="1:6" ht="15.75" x14ac:dyDescent="0.25">
      <c r="A10" s="70"/>
      <c r="B10" s="69" t="s">
        <v>74</v>
      </c>
      <c r="C10" s="68">
        <f>SUM(C8:C9)</f>
        <v>262813.05</v>
      </c>
      <c r="D10" s="67"/>
    </row>
    <row r="11" spans="1:6" ht="15.75" x14ac:dyDescent="0.25">
      <c r="A11" s="47"/>
      <c r="B11" s="94"/>
      <c r="C11" s="94"/>
      <c r="D11" s="45"/>
    </row>
    <row r="12" spans="1:6" ht="15.75" x14ac:dyDescent="0.25">
      <c r="A12" s="60" t="s">
        <v>73</v>
      </c>
      <c r="B12" s="23" t="s">
        <v>38</v>
      </c>
      <c r="C12" s="58">
        <f>'1кв'!E22+'2кв'!E22+'3кв'!E22+'4кв'!E22</f>
        <v>149474.75399999999</v>
      </c>
      <c r="D12" s="45"/>
    </row>
    <row r="13" spans="1:6" ht="15.75" x14ac:dyDescent="0.25">
      <c r="A13" s="60"/>
      <c r="B13" s="66" t="s">
        <v>72</v>
      </c>
      <c r="C13" s="58">
        <f>'1кв'!E23+'2кв'!E23+'3кв'!E23+'4кв'!E23</f>
        <v>96308.51999999999</v>
      </c>
      <c r="D13" s="45"/>
    </row>
    <row r="14" spans="1:6" ht="15.75" x14ac:dyDescent="0.25">
      <c r="A14" s="47"/>
      <c r="B14" s="6" t="s">
        <v>24</v>
      </c>
      <c r="C14" s="58">
        <f>'1кв'!E24+'2кв'!E24+'3кв'!E24+'4кв'!E24</f>
        <v>3337.8</v>
      </c>
      <c r="D14" s="45"/>
      <c r="E14" s="55"/>
    </row>
    <row r="15" spans="1:6" ht="15.75" x14ac:dyDescent="0.25">
      <c r="A15" s="60"/>
      <c r="B15" s="65" t="s">
        <v>89</v>
      </c>
      <c r="C15" s="58">
        <f>'1кв'!E25+'4кв'!E25</f>
        <v>4005.12</v>
      </c>
      <c r="D15" s="45"/>
    </row>
    <row r="16" spans="1:6" ht="15.75" x14ac:dyDescent="0.25">
      <c r="A16" s="60"/>
      <c r="B16" s="64" t="s">
        <v>71</v>
      </c>
      <c r="C16" s="58">
        <f>SUM(C17:C18)</f>
        <v>0</v>
      </c>
      <c r="D16" s="45"/>
      <c r="E16" s="63"/>
    </row>
    <row r="17" spans="1:5" ht="15.75" x14ac:dyDescent="0.25">
      <c r="A17" s="60"/>
      <c r="B17" s="62" t="s">
        <v>70</v>
      </c>
      <c r="C17" s="58"/>
      <c r="D17" s="45"/>
    </row>
    <row r="18" spans="1:5" ht="15.75" x14ac:dyDescent="0.25">
      <c r="A18" s="60"/>
      <c r="B18" s="59"/>
      <c r="C18" s="58"/>
      <c r="D18" s="45"/>
    </row>
    <row r="19" spans="1:5" ht="15.75" x14ac:dyDescent="0.25">
      <c r="A19" s="47"/>
      <c r="B19" s="57" t="s">
        <v>69</v>
      </c>
      <c r="C19" s="56">
        <f>SUM(C12:C16)</f>
        <v>253126.19399999996</v>
      </c>
      <c r="D19" s="45"/>
      <c r="E19" s="55"/>
    </row>
    <row r="20" spans="1:5" ht="15.75" x14ac:dyDescent="0.25">
      <c r="A20" s="47"/>
      <c r="B20" s="54" t="s">
        <v>94</v>
      </c>
      <c r="C20" s="53">
        <f>C6+C10-C19</f>
        <v>49544.946000000054</v>
      </c>
      <c r="D20" s="45"/>
    </row>
    <row r="21" spans="1:5" ht="15.75" x14ac:dyDescent="0.25">
      <c r="A21" s="47"/>
      <c r="B21" s="46"/>
      <c r="C21" s="46"/>
      <c r="D21" s="45"/>
    </row>
    <row r="22" spans="1:5" ht="15.75" x14ac:dyDescent="0.25">
      <c r="A22" s="47"/>
      <c r="B22" s="49" t="s">
        <v>68</v>
      </c>
      <c r="C22" s="49"/>
      <c r="D22" s="45"/>
    </row>
    <row r="23" spans="1:5" ht="15.75" x14ac:dyDescent="0.25">
      <c r="A23" s="47"/>
      <c r="B23" s="49" t="s">
        <v>67</v>
      </c>
      <c r="C23" s="52">
        <v>21761.57</v>
      </c>
      <c r="D23" s="45"/>
    </row>
    <row r="24" spans="1:5" ht="15.75" x14ac:dyDescent="0.25">
      <c r="A24" s="47"/>
      <c r="B24" s="51" t="s">
        <v>93</v>
      </c>
      <c r="C24" s="50">
        <v>25214.12</v>
      </c>
      <c r="D24" s="45"/>
    </row>
    <row r="25" spans="1:5" ht="15.75" x14ac:dyDescent="0.25">
      <c r="A25" s="47"/>
      <c r="B25" s="49" t="s">
        <v>66</v>
      </c>
      <c r="C25" s="48">
        <f>C24-C23</f>
        <v>3452.5499999999993</v>
      </c>
      <c r="D25" s="45"/>
    </row>
    <row r="26" spans="1:5" ht="15.75" x14ac:dyDescent="0.25">
      <c r="A26" s="47"/>
      <c r="B26" s="46"/>
      <c r="C26" s="46"/>
      <c r="D26" s="45"/>
    </row>
    <row r="27" spans="1:5" ht="15.75" x14ac:dyDescent="0.25">
      <c r="A27" s="47"/>
      <c r="B27" s="46"/>
      <c r="C27" s="46"/>
      <c r="D27" s="45"/>
    </row>
    <row r="28" spans="1:5" ht="15.75" x14ac:dyDescent="0.25">
      <c r="A28" s="47" t="s">
        <v>65</v>
      </c>
      <c r="B28" s="46" t="s">
        <v>90</v>
      </c>
      <c r="C28" s="46"/>
      <c r="D28" s="45"/>
    </row>
    <row r="29" spans="1:5" ht="15.75" x14ac:dyDescent="0.25">
      <c r="A29" s="47"/>
      <c r="B29" s="46" t="s">
        <v>91</v>
      </c>
      <c r="C29" s="46"/>
      <c r="D29" s="45"/>
    </row>
    <row r="30" spans="1:5" ht="15.75" x14ac:dyDescent="0.25">
      <c r="A30" s="47"/>
      <c r="B30" s="46" t="s">
        <v>92</v>
      </c>
      <c r="C30" s="46"/>
      <c r="D30" s="45"/>
    </row>
    <row r="31" spans="1:5" ht="15.75" x14ac:dyDescent="0.25">
      <c r="A31" s="47"/>
      <c r="B31" s="46"/>
      <c r="C31" s="46"/>
      <c r="D31" s="45"/>
    </row>
    <row r="32" spans="1:5" ht="15.75" x14ac:dyDescent="0.25">
      <c r="A32" s="47"/>
      <c r="B32" s="46"/>
      <c r="C32" s="46"/>
      <c r="D32" s="45"/>
    </row>
    <row r="33" spans="1:4" ht="15.75" x14ac:dyDescent="0.25">
      <c r="A33" s="47"/>
      <c r="B33" s="46" t="s">
        <v>64</v>
      </c>
      <c r="C33" s="46"/>
      <c r="D33" s="45"/>
    </row>
    <row r="34" spans="1:4" ht="15.75" x14ac:dyDescent="0.25">
      <c r="A34" s="47"/>
      <c r="B34" s="46"/>
      <c r="C34" s="46"/>
      <c r="D34" s="45"/>
    </row>
    <row r="35" spans="1:4" ht="15.75" x14ac:dyDescent="0.25">
      <c r="A35" s="47"/>
      <c r="B35" s="46"/>
      <c r="C35" s="46"/>
      <c r="D35" s="45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2026-02-19T10:48:21Z</dcterms:modified>
</cp:coreProperties>
</file>