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1кв" sheetId="17" r:id="rId1"/>
    <sheet name="2кв" sheetId="18" r:id="rId2"/>
    <sheet name="3кв" sheetId="19" r:id="rId3"/>
    <sheet name="4кв" sheetId="20" r:id="rId4"/>
    <sheet name="отчет" sheetId="21" r:id="rId5"/>
  </sheets>
  <definedNames>
    <definedName name="_xlnm.Print_Area" localSheetId="0">'1кв'!$A$1:$E$52</definedName>
    <definedName name="_xlnm.Print_Area" localSheetId="1">'2кв'!$A$1:$E$52</definedName>
    <definedName name="_xlnm.Print_Area" localSheetId="2">'3кв'!$A$1:$E$51</definedName>
    <definedName name="_xlnm.Print_Area" localSheetId="3">'4кв'!$A$1:$E$51</definedName>
    <definedName name="_xlnm.Print_Area" localSheetId="4">отчет!$A$1:$C$35</definedName>
  </definedNames>
  <calcPr calcId="145621"/>
</workbook>
</file>

<file path=xl/calcChain.xml><?xml version="1.0" encoding="utf-8"?>
<calcChain xmlns="http://schemas.openxmlformats.org/spreadsheetml/2006/main">
  <c r="C23" i="21" l="1"/>
  <c r="B49" i="20" l="1"/>
  <c r="B50" i="20"/>
  <c r="B47" i="20"/>
  <c r="B51" i="20" s="1"/>
  <c r="E17" i="21"/>
  <c r="C15" i="21"/>
  <c r="C6" i="21"/>
  <c r="C14" i="21"/>
  <c r="C13" i="21"/>
  <c r="C12" i="21"/>
  <c r="C11" i="21"/>
  <c r="C8" i="21"/>
  <c r="C9" i="21" s="1"/>
  <c r="E10" i="21" s="1"/>
  <c r="C17" i="21" l="1"/>
  <c r="E18" i="21"/>
  <c r="C18" i="21"/>
  <c r="E24" i="20"/>
  <c r="E23" i="20"/>
  <c r="E22" i="20"/>
  <c r="E26" i="20" s="1"/>
  <c r="E26" i="19" l="1"/>
  <c r="B47" i="19" l="1"/>
  <c r="E23" i="19"/>
  <c r="E24" i="19"/>
  <c r="E22" i="19"/>
  <c r="B50" i="19" l="1"/>
  <c r="B51" i="19" s="1"/>
  <c r="B48" i="18"/>
  <c r="E27" i="18"/>
  <c r="E23" i="18"/>
  <c r="E26" i="18"/>
  <c r="E24" i="18"/>
  <c r="E22" i="18"/>
  <c r="B51" i="18" l="1"/>
  <c r="B52" i="18" s="1"/>
  <c r="E26" i="17"/>
  <c r="E24" i="17"/>
  <c r="E23" i="17"/>
  <c r="E22" i="17"/>
  <c r="E27" i="17" s="1"/>
  <c r="B51" i="17" l="1"/>
  <c r="B52" i="17" l="1"/>
</calcChain>
</file>

<file path=xl/sharedStrings.xml><?xml version="1.0" encoding="utf-8"?>
<sst xmlns="http://schemas.openxmlformats.org/spreadsheetml/2006/main" count="261" uniqueCount="94">
  <si>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</si>
  <si>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</si>
  <si>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</si>
  <si>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</si>
  <si>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</si>
  <si>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</si>
  <si>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</si>
  <si>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</si>
  <si>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</si>
  <si>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</si>
  <si>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</si>
  <si>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</si>
  <si>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</si>
  <si>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</si>
  <si>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</si>
  <si>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</si>
  <si>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</si>
  <si>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</si>
  <si>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</si>
  <si>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</si>
  <si>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</si>
  <si>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</si>
  <si>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</si>
  <si>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</si>
  <si>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Железнодорожная, д. 8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</si>
  <si>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Жуковой Валентины Николаевны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</si>
  <si>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Железнодорожная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</si>
  <si>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13 от 20.03.2013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</si>
  <si>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№13  от   01.06.2013 г.</t>
    </r>
  </si>
  <si>
    <t>постоянно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</si>
  <si>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</si>
  <si>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Жуковой В.Н.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</si>
  <si>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</si>
  <si>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</si>
  <si>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</si>
  <si>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</si>
  <si>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</si>
  <si>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</si>
  <si>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t>Общая площадь квартир - 410,3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</si>
  <si>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</si>
  <si>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</si>
  <si>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</si>
  <si>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</si>
  <si>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</si>
  <si>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 xml:space="preserve">Общехозяйственные расходы </t>
  </si>
  <si>
    <t xml:space="preserve">Услуги по содержанию многоквартирного дома 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</si>
  <si>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</si>
  <si>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1 квартал 2021 года</t>
  </si>
  <si>
    <t>"31" 03  2021 г.</t>
  </si>
  <si>
    <t>Запенивание коньков</t>
  </si>
  <si>
    <t>январь</t>
  </si>
  <si>
    <t xml:space="preserve">           2. Всего за период с "01" 01 2021 г. по "31" 03 2021 г. выполнено работ (оказано услуг) на общую сумму шестнадцать тысяч двести двадцать восемь рублей 46 копеек</t>
  </si>
  <si>
    <t>Предъявлено населению 19622,18 руб.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</si>
  <si>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</si>
  <si>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</si>
  <si>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>за 2 квартал 2021 года</t>
  </si>
  <si>
    <t>"30" 06 2021 г.</t>
  </si>
  <si>
    <t>апрель</t>
  </si>
  <si>
    <t>ч/ч</t>
  </si>
  <si>
    <t>распиловка веток,погрузка и вывоз мусора</t>
  </si>
  <si>
    <t xml:space="preserve">           2. Всего за период с "01" 04 2021 г. по "30" 06 2021 г. выполнено работ (оказано услуг) на общую сумму семнадцать тысяч восемьсот восемьдесят шесть рублей 09 копеек</t>
  </si>
  <si>
    <t>за 3 квартал 2021 года</t>
  </si>
  <si>
    <t>"30" 09 2021 г.</t>
  </si>
  <si>
    <t xml:space="preserve">Обработка подъездов хлорсодержащими растворами опрыскивание 1 раз в неделю </t>
  </si>
  <si>
    <t>3 квартал</t>
  </si>
  <si>
    <t xml:space="preserve">           2. Всего за период с "01" 07 2021 г. по "30" 09 2021 г. выполнено работ (оказано услуг) на общую сумму пятнадцать тысяч восемьсот двадцать пять рублей 71 копейка</t>
  </si>
  <si>
    <t>Предъявлено населению 19620,57 руб.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</si>
  <si>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</si>
  <si>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</si>
  <si>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</si>
  <si>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</si>
  <si>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</si>
  <si>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</si>
  <si>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</si>
  <si>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</si>
  <si>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</si>
  <si>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</si>
  <si>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</si>
  <si>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</si>
  <si>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</si>
  <si>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</si>
  <si>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</si>
  <si>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</si>
  <si>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Железнодорожная,  8</t>
  </si>
  <si>
    <t>за 4 квартал 2021 года</t>
  </si>
  <si>
    <t>"31" 12 2021 г.</t>
  </si>
  <si>
    <t>4 квартал</t>
  </si>
  <si>
    <t xml:space="preserve">           2. Всего за период с "01" 10 2021 г. по "31" 12 2021 г. выполнено работ (оказано услуг) на общую сумму пятнадцать тысяч шестьсот шестьдесят один рубль 96 копеек</t>
  </si>
  <si>
    <t>Начислено всего 78 482,28</t>
  </si>
  <si>
    <t>Непредвиденные расходы 17,5 ч/ч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</si>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</sst>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_ ;\-#,##0.0\ "/>
    <numFmt numFmtId="167" formatCode="_-* #,##0.0\ _₽_-;\-* #,##0.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6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0" applyNumberFormat="1" applyFont="1"/>
    <xf numFmtId="0" fontId="3" fillId="0" borderId="0" xfId="0" applyFont="1" applyAlignment="1"/>
    <xf numFmtId="0" fontId="11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4" fillId="2" borderId="0" xfId="0" applyFont="1" applyFill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1" xfId="0" applyFont="1" applyBorder="1"/>
    <xf numFmtId="0" fontId="12" fillId="0" borderId="4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4" fillId="0" borderId="0" xfId="0" applyFont="1" applyAlignment="1"/>
    <xf numFmtId="4" fontId="14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1" applyNumberFormat="1" applyFont="1" applyBorder="1"/>
    <xf numFmtId="4" fontId="3" fillId="0" borderId="0" xfId="0" applyNumberFormat="1" applyFont="1"/>
    <xf numFmtId="43" fontId="3" fillId="0" borderId="0" xfId="0" applyNumberFormat="1" applyFont="1"/>
    <xf numFmtId="0" fontId="3" fillId="0" borderId="0" xfId="0" applyFont="1" applyBorder="1"/>
    <xf numFmtId="166" fontId="4" fillId="0" borderId="0" xfId="1" applyNumberFormat="1" applyFont="1"/>
    <xf numFmtId="167" fontId="3" fillId="0" borderId="0" xfId="1" applyNumberFormat="1" applyFont="1" applyAlignment="1">
      <alignment horizontal="left"/>
    </xf>
    <xf numFmtId="167" fontId="3" fillId="0" borderId="0" xfId="1" applyNumberFormat="1" applyFont="1"/>
    <xf numFmtId="166" fontId="8" fillId="0" borderId="0" xfId="1" applyNumberFormat="1" applyFont="1"/>
    <xf numFmtId="166" fontId="3" fillId="0" borderId="0" xfId="0" applyNumberFormat="1" applyFont="1" applyAlignment="1"/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2" fontId="3" fillId="0" borderId="1" xfId="0" applyNumberFormat="1" applyFont="1" applyBorder="1"/>
    <xf numFmtId="2" fontId="7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/>
    <xf numFmtId="2" fontId="3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wrapText="1"/>
    </xf>
    <xf numFmtId="2" fontId="3" fillId="2" borderId="1" xfId="1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6" xfId="0" applyNumberFormat="1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2" zoomScaleNormal="100" zoomScaleSheetLayoutView="100" workbookViewId="0">
      <selection activeCell="B56" sqref="B56"/>
    </sheetView>
  </sheetViews>
  <sheetFormatPr defaultColWidth="9.140625" defaultRowHeight="15" x14ac:dyDescent="0.2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1.5" customHeight="1" x14ac:dyDescent="0.25">
      <c r="A2" s="67" t="s">
        <v>12</v>
      </c>
      <c r="B2" s="68"/>
      <c r="C2" s="68"/>
      <c r="D2" s="68"/>
      <c r="E2" s="68"/>
    </row>
    <row r="3" spans="1:5" ht="15" customHeight="1" x14ac:dyDescent="0.25">
      <c r="A3" s="69" t="s">
        <v>47</v>
      </c>
      <c r="B3" s="69"/>
      <c r="C3" s="69"/>
      <c r="D3" s="69"/>
      <c r="E3" s="69"/>
    </row>
    <row r="4" spans="1:5" s="1" customFormat="1" ht="15.75" x14ac:dyDescent="0.25">
      <c r="A4" s="24" t="s">
        <v>13</v>
      </c>
      <c r="B4" s="4"/>
      <c r="C4" s="4"/>
      <c r="D4" s="71" t="s">
        <v>48</v>
      </c>
      <c r="E4" s="71"/>
    </row>
    <row r="5" spans="1:5" x14ac:dyDescent="0.25">
      <c r="A5" s="28"/>
      <c r="B5" s="4"/>
      <c r="C5" s="4"/>
      <c r="D5" s="4"/>
      <c r="E5" s="4"/>
    </row>
    <row r="6" spans="1:5" x14ac:dyDescent="0.25">
      <c r="A6" s="58" t="s">
        <v>0</v>
      </c>
      <c r="B6" s="58"/>
      <c r="C6" s="58"/>
      <c r="D6" s="58"/>
      <c r="E6" s="58"/>
    </row>
    <row r="7" spans="1:5" x14ac:dyDescent="0.25">
      <c r="A7" s="70" t="s">
        <v>24</v>
      </c>
      <c r="B7" s="70"/>
      <c r="C7" s="70"/>
      <c r="D7" s="70"/>
      <c r="E7" s="70"/>
    </row>
    <row r="8" spans="1:5" x14ac:dyDescent="0.25">
      <c r="A8" s="62" t="s">
        <v>1</v>
      </c>
      <c r="B8" s="62"/>
      <c r="C8" s="62"/>
      <c r="D8" s="62"/>
      <c r="E8" s="62"/>
    </row>
    <row r="9" spans="1:5" x14ac:dyDescent="0.25">
      <c r="A9" s="58" t="s">
        <v>25</v>
      </c>
      <c r="B9" s="58"/>
      <c r="C9" s="58"/>
      <c r="D9" s="58"/>
      <c r="E9" s="58"/>
    </row>
    <row r="10" spans="1:5" ht="19.899999999999999" customHeight="1" x14ac:dyDescent="0.25">
      <c r="A10" s="72" t="s">
        <v>14</v>
      </c>
      <c r="B10" s="73"/>
      <c r="C10" s="73"/>
      <c r="D10" s="73"/>
      <c r="E10" s="73"/>
    </row>
    <row r="11" spans="1:5" ht="28.5" customHeight="1" x14ac:dyDescent="0.25">
      <c r="A11" s="58" t="s">
        <v>27</v>
      </c>
      <c r="B11" s="58"/>
      <c r="C11" s="58"/>
      <c r="D11" s="58"/>
      <c r="E11" s="58"/>
    </row>
    <row r="12" spans="1:5" x14ac:dyDescent="0.25">
      <c r="A12" s="62" t="s">
        <v>15</v>
      </c>
      <c r="B12" s="63"/>
      <c r="C12" s="63"/>
      <c r="D12" s="63"/>
      <c r="E12" s="63"/>
    </row>
    <row r="13" spans="1:5" x14ac:dyDescent="0.25">
      <c r="A13" s="58" t="s">
        <v>23</v>
      </c>
      <c r="B13" s="58"/>
      <c r="C13" s="58"/>
      <c r="D13" s="58"/>
      <c r="E13" s="58"/>
    </row>
    <row r="14" spans="1:5" x14ac:dyDescent="0.25">
      <c r="A14" s="62" t="s">
        <v>2</v>
      </c>
      <c r="B14" s="63"/>
      <c r="C14" s="63"/>
      <c r="D14" s="63"/>
      <c r="E14" s="63"/>
    </row>
    <row r="15" spans="1:5" x14ac:dyDescent="0.25">
      <c r="A15" s="58" t="s">
        <v>22</v>
      </c>
      <c r="B15" s="58"/>
      <c r="C15" s="58"/>
      <c r="D15" s="58"/>
      <c r="E15" s="58"/>
    </row>
    <row r="16" spans="1:5" x14ac:dyDescent="0.25">
      <c r="A16" s="62" t="s">
        <v>16</v>
      </c>
      <c r="B16" s="63"/>
      <c r="C16" s="63"/>
      <c r="D16" s="63"/>
      <c r="E16" s="63"/>
    </row>
    <row r="17" spans="1:8" ht="30.75" customHeight="1" x14ac:dyDescent="0.25">
      <c r="A17" s="58" t="s">
        <v>17</v>
      </c>
      <c r="B17" s="58"/>
      <c r="C17" s="58"/>
      <c r="D17" s="58"/>
      <c r="E17" s="58"/>
    </row>
    <row r="18" spans="1:8" ht="60.75" customHeight="1" x14ac:dyDescent="0.25">
      <c r="A18" s="58" t="s">
        <v>28</v>
      </c>
      <c r="B18" s="58"/>
      <c r="C18" s="58"/>
      <c r="D18" s="58"/>
      <c r="E18" s="58"/>
    </row>
    <row r="19" spans="1:8" ht="30.75" customHeight="1" x14ac:dyDescent="0.25">
      <c r="A19" s="64" t="s">
        <v>26</v>
      </c>
      <c r="B19" s="64"/>
      <c r="C19" s="64"/>
      <c r="D19" s="64"/>
      <c r="E19" s="64"/>
    </row>
    <row r="20" spans="1:8" x14ac:dyDescent="0.25">
      <c r="A20" s="64"/>
      <c r="B20" s="64"/>
      <c r="C20" s="64"/>
      <c r="D20" s="64"/>
      <c r="E20" s="64"/>
      <c r="F20" s="2">
        <v>410.3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45</v>
      </c>
      <c r="B22" s="9" t="s">
        <v>43</v>
      </c>
      <c r="C22" s="3" t="s">
        <v>4</v>
      </c>
      <c r="D22" s="3">
        <v>6.83</v>
      </c>
      <c r="E22" s="8">
        <f>D22*F20*G20</f>
        <v>8407.0470000000005</v>
      </c>
    </row>
    <row r="23" spans="1:8" ht="75" x14ac:dyDescent="0.25">
      <c r="A23" s="7" t="s">
        <v>46</v>
      </c>
      <c r="B23" s="9" t="s">
        <v>37</v>
      </c>
      <c r="C23" s="3" t="s">
        <v>4</v>
      </c>
      <c r="D23" s="3"/>
      <c r="E23" s="8">
        <f>773*3</f>
        <v>2319</v>
      </c>
    </row>
    <row r="24" spans="1:8" x14ac:dyDescent="0.25">
      <c r="A24" s="7" t="s">
        <v>44</v>
      </c>
      <c r="B24" s="9" t="s">
        <v>29</v>
      </c>
      <c r="C24" s="3" t="s">
        <v>4</v>
      </c>
      <c r="D24" s="3">
        <v>3.43</v>
      </c>
      <c r="E24" s="8">
        <f>D24*F20*3</f>
        <v>4221.987000000001</v>
      </c>
    </row>
    <row r="25" spans="1:8" ht="15.75" x14ac:dyDescent="0.25">
      <c r="A25" s="7" t="s">
        <v>32</v>
      </c>
      <c r="B25" s="9" t="s">
        <v>37</v>
      </c>
      <c r="C25" s="3" t="s">
        <v>33</v>
      </c>
      <c r="D25" s="23"/>
      <c r="E25" s="8">
        <v>970</v>
      </c>
    </row>
    <row r="26" spans="1:8" ht="15.75" x14ac:dyDescent="0.25">
      <c r="A26" s="29" t="s">
        <v>49</v>
      </c>
      <c r="B26" s="30" t="s">
        <v>50</v>
      </c>
      <c r="C26" s="3" t="s">
        <v>33</v>
      </c>
      <c r="D26" s="23">
        <v>1.5</v>
      </c>
      <c r="E26" s="8">
        <f>D26*206.95</f>
        <v>310.42499999999995</v>
      </c>
    </row>
    <row r="27" spans="1:8" s="14" customFormat="1" ht="14.25" x14ac:dyDescent="0.2">
      <c r="A27" s="10" t="s">
        <v>34</v>
      </c>
      <c r="B27" s="11"/>
      <c r="C27" s="12"/>
      <c r="D27" s="12"/>
      <c r="E27" s="13">
        <f>SUM(E22:E26)</f>
        <v>16228.459000000001</v>
      </c>
    </row>
    <row r="29" spans="1:8" s="20" customFormat="1" ht="29.45" customHeight="1" x14ac:dyDescent="0.25">
      <c r="A29" s="65" t="s">
        <v>51</v>
      </c>
      <c r="B29" s="65"/>
      <c r="C29" s="65"/>
      <c r="D29" s="65"/>
      <c r="E29" s="65"/>
    </row>
    <row r="30" spans="1:8" ht="30" customHeight="1" x14ac:dyDescent="0.25">
      <c r="A30" s="58" t="s">
        <v>21</v>
      </c>
      <c r="B30" s="58"/>
      <c r="C30" s="58"/>
      <c r="D30" s="58"/>
      <c r="E30" s="58"/>
    </row>
    <row r="31" spans="1:8" x14ac:dyDescent="0.25">
      <c r="A31" s="58" t="s">
        <v>20</v>
      </c>
      <c r="B31" s="58"/>
      <c r="C31" s="58"/>
      <c r="D31" s="58"/>
      <c r="E31" s="58"/>
      <c r="H31" s="15"/>
    </row>
    <row r="32" spans="1:8" ht="31.5" customHeight="1" x14ac:dyDescent="0.25">
      <c r="A32" s="58" t="s">
        <v>35</v>
      </c>
      <c r="B32" s="58"/>
      <c r="C32" s="58"/>
      <c r="D32" s="58"/>
      <c r="E32" s="58"/>
    </row>
    <row r="33" spans="1:5" x14ac:dyDescent="0.25">
      <c r="A33" s="58" t="s">
        <v>18</v>
      </c>
      <c r="B33" s="58"/>
      <c r="C33" s="58"/>
      <c r="D33" s="58"/>
      <c r="E33" s="58"/>
    </row>
    <row r="34" spans="1:5" x14ac:dyDescent="0.25">
      <c r="A34" s="25"/>
      <c r="B34" s="25"/>
      <c r="C34" s="25"/>
      <c r="D34" s="25"/>
      <c r="E34" s="25"/>
    </row>
    <row r="35" spans="1:5" x14ac:dyDescent="0.25">
      <c r="A35" s="25"/>
      <c r="B35" s="25"/>
      <c r="C35" s="25"/>
      <c r="D35" s="25"/>
      <c r="E35" s="25"/>
    </row>
    <row r="36" spans="1:5" x14ac:dyDescent="0.25">
      <c r="A36" s="25"/>
      <c r="B36" s="25"/>
      <c r="C36" s="25"/>
      <c r="D36" s="25"/>
      <c r="E36" s="25"/>
    </row>
    <row r="37" spans="1:5" x14ac:dyDescent="0.25">
      <c r="A37" s="61" t="s">
        <v>5</v>
      </c>
      <c r="B37" s="61"/>
      <c r="C37" s="61"/>
      <c r="D37" s="61"/>
      <c r="E37" s="61"/>
    </row>
    <row r="38" spans="1:5" x14ac:dyDescent="0.25">
      <c r="A38" s="58" t="s">
        <v>18</v>
      </c>
      <c r="B38" s="58"/>
      <c r="C38" s="58"/>
      <c r="D38" s="58"/>
      <c r="E38" s="58"/>
    </row>
    <row r="39" spans="1:5" ht="15" customHeight="1" x14ac:dyDescent="0.25">
      <c r="A39" s="59" t="s">
        <v>30</v>
      </c>
      <c r="B39" s="59"/>
      <c r="C39" s="59"/>
      <c r="D39" s="59"/>
      <c r="E39" s="5"/>
    </row>
    <row r="40" spans="1:5" ht="11.25" customHeight="1" x14ac:dyDescent="0.25">
      <c r="B40" s="60" t="s">
        <v>19</v>
      </c>
      <c r="C40" s="60"/>
      <c r="D40" s="60"/>
      <c r="E40" s="6" t="s">
        <v>6</v>
      </c>
    </row>
    <row r="41" spans="1:5" x14ac:dyDescent="0.25">
      <c r="A41" s="27"/>
      <c r="B41" s="27"/>
      <c r="C41" s="27"/>
      <c r="D41" s="27"/>
      <c r="E41" s="27"/>
    </row>
    <row r="42" spans="1:5" x14ac:dyDescent="0.25">
      <c r="A42" s="59" t="s">
        <v>31</v>
      </c>
      <c r="B42" s="59"/>
      <c r="C42" s="59"/>
      <c r="D42" s="59"/>
      <c r="E42" s="5"/>
    </row>
    <row r="43" spans="1:5" x14ac:dyDescent="0.25">
      <c r="B43" s="60" t="s">
        <v>19</v>
      </c>
      <c r="C43" s="60"/>
      <c r="D43" s="60"/>
      <c r="E43" s="6" t="s">
        <v>6</v>
      </c>
    </row>
    <row r="46" spans="1:5" x14ac:dyDescent="0.25">
      <c r="A46" s="2" t="s">
        <v>38</v>
      </c>
    </row>
    <row r="47" spans="1:5" x14ac:dyDescent="0.25">
      <c r="A47" s="14" t="s">
        <v>36</v>
      </c>
    </row>
    <row r="48" spans="1:5" x14ac:dyDescent="0.25">
      <c r="A48" s="2" t="s">
        <v>42</v>
      </c>
      <c r="B48" s="18">
        <v>-12373.83</v>
      </c>
    </row>
    <row r="49" spans="1:2" ht="15.75" x14ac:dyDescent="0.25">
      <c r="A49" s="21" t="s">
        <v>52</v>
      </c>
      <c r="B49" s="16"/>
    </row>
    <row r="50" spans="1:2" x14ac:dyDescent="0.25">
      <c r="A50" s="2" t="s">
        <v>39</v>
      </c>
      <c r="B50" s="19">
        <v>23975.69</v>
      </c>
    </row>
    <row r="51" spans="1:2" ht="30" x14ac:dyDescent="0.25">
      <c r="A51" s="26" t="s">
        <v>40</v>
      </c>
      <c r="B51" s="19">
        <f>E27</f>
        <v>16228.459000000001</v>
      </c>
    </row>
    <row r="52" spans="1:2" x14ac:dyDescent="0.25">
      <c r="A52" s="17" t="s">
        <v>41</v>
      </c>
      <c r="B52" s="18">
        <f>B48+B50-B51</f>
        <v>-4626.599000000002</v>
      </c>
    </row>
  </sheetData>
  <mergeCells count="30">
    <mergeCell ref="A14:E14"/>
    <mergeCell ref="A1:E1"/>
    <mergeCell ref="A2:E2"/>
    <mergeCell ref="A3:E3"/>
    <mergeCell ref="A6:E6"/>
    <mergeCell ref="A7:E7"/>
    <mergeCell ref="A8:E8"/>
    <mergeCell ref="D4:E4"/>
    <mergeCell ref="A9:E9"/>
    <mergeCell ref="A10:E10"/>
    <mergeCell ref="A11:E11"/>
    <mergeCell ref="A12:E12"/>
    <mergeCell ref="A13:E13"/>
    <mergeCell ref="A37:E37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8:E38"/>
    <mergeCell ref="A39:D39"/>
    <mergeCell ref="B40:D40"/>
    <mergeCell ref="A42:D42"/>
    <mergeCell ref="B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19" zoomScaleNormal="100" zoomScaleSheetLayoutView="100" workbookViewId="0">
      <selection activeCell="A29" sqref="A29:E29"/>
    </sheetView>
  </sheetViews>
  <sheetFormatPr defaultColWidth="9.140625" defaultRowHeight="15" x14ac:dyDescent="0.2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1.5" customHeight="1" x14ac:dyDescent="0.25">
      <c r="A2" s="67" t="s">
        <v>12</v>
      </c>
      <c r="B2" s="68"/>
      <c r="C2" s="68"/>
      <c r="D2" s="68"/>
      <c r="E2" s="68"/>
    </row>
    <row r="3" spans="1:5" ht="15" customHeight="1" x14ac:dyDescent="0.25">
      <c r="A3" s="69" t="s">
        <v>55</v>
      </c>
      <c r="B3" s="69"/>
      <c r="C3" s="69"/>
      <c r="D3" s="69"/>
      <c r="E3" s="69"/>
    </row>
    <row r="4" spans="1:5" s="1" customFormat="1" ht="15.75" x14ac:dyDescent="0.25">
      <c r="A4" s="39" t="s">
        <v>13</v>
      </c>
      <c r="B4" s="40"/>
      <c r="C4" s="40"/>
      <c r="D4" s="74" t="s">
        <v>56</v>
      </c>
      <c r="E4" s="74"/>
    </row>
    <row r="5" spans="1:5" x14ac:dyDescent="0.25">
      <c r="A5" s="34"/>
      <c r="B5" s="4"/>
      <c r="C5" s="4"/>
      <c r="D5" s="4"/>
      <c r="E5" s="4"/>
    </row>
    <row r="6" spans="1:5" x14ac:dyDescent="0.25">
      <c r="A6" s="58" t="s">
        <v>0</v>
      </c>
      <c r="B6" s="58"/>
      <c r="C6" s="58"/>
      <c r="D6" s="58"/>
      <c r="E6" s="58"/>
    </row>
    <row r="7" spans="1:5" x14ac:dyDescent="0.25">
      <c r="A7" s="70" t="s">
        <v>24</v>
      </c>
      <c r="B7" s="70"/>
      <c r="C7" s="70"/>
      <c r="D7" s="70"/>
      <c r="E7" s="70"/>
    </row>
    <row r="8" spans="1:5" x14ac:dyDescent="0.25">
      <c r="A8" s="62" t="s">
        <v>1</v>
      </c>
      <c r="B8" s="62"/>
      <c r="C8" s="62"/>
      <c r="D8" s="62"/>
      <c r="E8" s="62"/>
    </row>
    <row r="9" spans="1:5" x14ac:dyDescent="0.25">
      <c r="A9" s="58" t="s">
        <v>25</v>
      </c>
      <c r="B9" s="58"/>
      <c r="C9" s="58"/>
      <c r="D9" s="58"/>
      <c r="E9" s="58"/>
    </row>
    <row r="10" spans="1:5" ht="19.899999999999999" customHeight="1" x14ac:dyDescent="0.25">
      <c r="A10" s="72" t="s">
        <v>14</v>
      </c>
      <c r="B10" s="73"/>
      <c r="C10" s="73"/>
      <c r="D10" s="73"/>
      <c r="E10" s="73"/>
    </row>
    <row r="11" spans="1:5" ht="28.5" customHeight="1" x14ac:dyDescent="0.25">
      <c r="A11" s="58" t="s">
        <v>27</v>
      </c>
      <c r="B11" s="58"/>
      <c r="C11" s="58"/>
      <c r="D11" s="58"/>
      <c r="E11" s="58"/>
    </row>
    <row r="12" spans="1:5" x14ac:dyDescent="0.25">
      <c r="A12" s="62" t="s">
        <v>15</v>
      </c>
      <c r="B12" s="63"/>
      <c r="C12" s="63"/>
      <c r="D12" s="63"/>
      <c r="E12" s="63"/>
    </row>
    <row r="13" spans="1:5" x14ac:dyDescent="0.25">
      <c r="A13" s="58" t="s">
        <v>23</v>
      </c>
      <c r="B13" s="58"/>
      <c r="C13" s="58"/>
      <c r="D13" s="58"/>
      <c r="E13" s="58"/>
    </row>
    <row r="14" spans="1:5" x14ac:dyDescent="0.25">
      <c r="A14" s="62" t="s">
        <v>2</v>
      </c>
      <c r="B14" s="63"/>
      <c r="C14" s="63"/>
      <c r="D14" s="63"/>
      <c r="E14" s="63"/>
    </row>
    <row r="15" spans="1:5" x14ac:dyDescent="0.25">
      <c r="A15" s="58" t="s">
        <v>22</v>
      </c>
      <c r="B15" s="58"/>
      <c r="C15" s="58"/>
      <c r="D15" s="58"/>
      <c r="E15" s="58"/>
    </row>
    <row r="16" spans="1:5" x14ac:dyDescent="0.25">
      <c r="A16" s="62" t="s">
        <v>16</v>
      </c>
      <c r="B16" s="63"/>
      <c r="C16" s="63"/>
      <c r="D16" s="63"/>
      <c r="E16" s="63"/>
    </row>
    <row r="17" spans="1:8" ht="30.75" customHeight="1" x14ac:dyDescent="0.25">
      <c r="A17" s="58" t="s">
        <v>17</v>
      </c>
      <c r="B17" s="58"/>
      <c r="C17" s="58"/>
      <c r="D17" s="58"/>
      <c r="E17" s="58"/>
    </row>
    <row r="18" spans="1:8" ht="60.75" customHeight="1" x14ac:dyDescent="0.25">
      <c r="A18" s="58" t="s">
        <v>28</v>
      </c>
      <c r="B18" s="58"/>
      <c r="C18" s="58"/>
      <c r="D18" s="58"/>
      <c r="E18" s="58"/>
    </row>
    <row r="19" spans="1:8" ht="30.75" customHeight="1" x14ac:dyDescent="0.25">
      <c r="A19" s="64" t="s">
        <v>26</v>
      </c>
      <c r="B19" s="64"/>
      <c r="C19" s="64"/>
      <c r="D19" s="64"/>
      <c r="E19" s="64"/>
    </row>
    <row r="20" spans="1:8" x14ac:dyDescent="0.25">
      <c r="A20" s="64"/>
      <c r="B20" s="64"/>
      <c r="C20" s="64"/>
      <c r="D20" s="64"/>
      <c r="E20" s="64"/>
      <c r="F20" s="2">
        <v>410.3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45</v>
      </c>
      <c r="B22" s="9" t="s">
        <v>43</v>
      </c>
      <c r="C22" s="3" t="s">
        <v>4</v>
      </c>
      <c r="D22" s="3">
        <v>6.83</v>
      </c>
      <c r="E22" s="8">
        <f>D22*F20*G20</f>
        <v>8407.0470000000005</v>
      </c>
    </row>
    <row r="23" spans="1:8" ht="60" x14ac:dyDescent="0.25">
      <c r="A23" s="7" t="s">
        <v>53</v>
      </c>
      <c r="B23" s="9" t="s">
        <v>54</v>
      </c>
      <c r="C23" s="3" t="s">
        <v>4</v>
      </c>
      <c r="D23" s="3"/>
      <c r="E23" s="8">
        <f>773*2</f>
        <v>1546</v>
      </c>
    </row>
    <row r="24" spans="1:8" x14ac:dyDescent="0.25">
      <c r="A24" s="7" t="s">
        <v>44</v>
      </c>
      <c r="B24" s="9" t="s">
        <v>29</v>
      </c>
      <c r="C24" s="3" t="s">
        <v>4</v>
      </c>
      <c r="D24" s="3">
        <v>3.43</v>
      </c>
      <c r="E24" s="8">
        <f>D24*F20*3</f>
        <v>4221.987000000001</v>
      </c>
    </row>
    <row r="25" spans="1:8" ht="15.75" x14ac:dyDescent="0.25">
      <c r="A25" s="7" t="s">
        <v>32</v>
      </c>
      <c r="B25" s="9" t="s">
        <v>54</v>
      </c>
      <c r="C25" s="3" t="s">
        <v>33</v>
      </c>
      <c r="D25" s="23"/>
      <c r="E25" s="8">
        <v>399.86</v>
      </c>
    </row>
    <row r="26" spans="1:8" ht="30" x14ac:dyDescent="0.25">
      <c r="A26" s="41" t="s">
        <v>59</v>
      </c>
      <c r="B26" s="30" t="s">
        <v>57</v>
      </c>
      <c r="C26" s="3" t="s">
        <v>58</v>
      </c>
      <c r="D26" s="23">
        <v>16</v>
      </c>
      <c r="E26" s="8">
        <f>D26*206.95</f>
        <v>3311.2</v>
      </c>
    </row>
    <row r="27" spans="1:8" s="14" customFormat="1" ht="14.25" x14ac:dyDescent="0.2">
      <c r="A27" s="10" t="s">
        <v>34</v>
      </c>
      <c r="B27" s="11"/>
      <c r="C27" s="12"/>
      <c r="D27" s="12"/>
      <c r="E27" s="13">
        <f>SUM(E22:E26)</f>
        <v>17886.094000000001</v>
      </c>
    </row>
    <row r="29" spans="1:8" s="20" customFormat="1" ht="29.45" customHeight="1" x14ac:dyDescent="0.25">
      <c r="A29" s="65" t="s">
        <v>60</v>
      </c>
      <c r="B29" s="65"/>
      <c r="C29" s="65"/>
      <c r="D29" s="65"/>
      <c r="E29" s="65"/>
    </row>
    <row r="30" spans="1:8" ht="30" customHeight="1" x14ac:dyDescent="0.25">
      <c r="A30" s="58" t="s">
        <v>21</v>
      </c>
      <c r="B30" s="58"/>
      <c r="C30" s="58"/>
      <c r="D30" s="58"/>
      <c r="E30" s="58"/>
    </row>
    <row r="31" spans="1:8" x14ac:dyDescent="0.25">
      <c r="A31" s="58" t="s">
        <v>20</v>
      </c>
      <c r="B31" s="58"/>
      <c r="C31" s="58"/>
      <c r="D31" s="58"/>
      <c r="E31" s="58"/>
      <c r="H31" s="15"/>
    </row>
    <row r="32" spans="1:8" ht="31.5" customHeight="1" x14ac:dyDescent="0.25">
      <c r="A32" s="58" t="s">
        <v>35</v>
      </c>
      <c r="B32" s="58"/>
      <c r="C32" s="58"/>
      <c r="D32" s="58"/>
      <c r="E32" s="58"/>
    </row>
    <row r="33" spans="1:5" x14ac:dyDescent="0.25">
      <c r="A33" s="58" t="s">
        <v>18</v>
      </c>
      <c r="B33" s="58"/>
      <c r="C33" s="58"/>
      <c r="D33" s="58"/>
      <c r="E33" s="58"/>
    </row>
    <row r="34" spans="1:5" x14ac:dyDescent="0.25">
      <c r="A34" s="31"/>
      <c r="B34" s="31"/>
      <c r="C34" s="31"/>
      <c r="D34" s="31"/>
      <c r="E34" s="31"/>
    </row>
    <row r="35" spans="1:5" x14ac:dyDescent="0.25">
      <c r="A35" s="31"/>
      <c r="B35" s="31"/>
      <c r="C35" s="31"/>
      <c r="D35" s="31"/>
      <c r="E35" s="31"/>
    </row>
    <row r="36" spans="1:5" x14ac:dyDescent="0.25">
      <c r="A36" s="31"/>
      <c r="B36" s="31"/>
      <c r="C36" s="31"/>
      <c r="D36" s="31"/>
      <c r="E36" s="31"/>
    </row>
    <row r="37" spans="1:5" x14ac:dyDescent="0.25">
      <c r="A37" s="61" t="s">
        <v>5</v>
      </c>
      <c r="B37" s="61"/>
      <c r="C37" s="61"/>
      <c r="D37" s="61"/>
      <c r="E37" s="61"/>
    </row>
    <row r="38" spans="1:5" x14ac:dyDescent="0.25">
      <c r="A38" s="58" t="s">
        <v>18</v>
      </c>
      <c r="B38" s="58"/>
      <c r="C38" s="58"/>
      <c r="D38" s="58"/>
      <c r="E38" s="58"/>
    </row>
    <row r="39" spans="1:5" ht="15" customHeight="1" x14ac:dyDescent="0.25">
      <c r="A39" s="59" t="s">
        <v>30</v>
      </c>
      <c r="B39" s="59"/>
      <c r="C39" s="59"/>
      <c r="D39" s="59"/>
      <c r="E39" s="5"/>
    </row>
    <row r="40" spans="1:5" ht="11.25" customHeight="1" x14ac:dyDescent="0.25">
      <c r="B40" s="60" t="s">
        <v>19</v>
      </c>
      <c r="C40" s="60"/>
      <c r="D40" s="60"/>
      <c r="E40" s="6" t="s">
        <v>6</v>
      </c>
    </row>
    <row r="41" spans="1:5" x14ac:dyDescent="0.25">
      <c r="A41" s="33"/>
      <c r="B41" s="33"/>
      <c r="C41" s="33"/>
      <c r="D41" s="33"/>
      <c r="E41" s="33"/>
    </row>
    <row r="42" spans="1:5" x14ac:dyDescent="0.25">
      <c r="A42" s="59" t="s">
        <v>31</v>
      </c>
      <c r="B42" s="59"/>
      <c r="C42" s="59"/>
      <c r="D42" s="59"/>
      <c r="E42" s="5"/>
    </row>
    <row r="43" spans="1:5" x14ac:dyDescent="0.25">
      <c r="B43" s="60" t="s">
        <v>19</v>
      </c>
      <c r="C43" s="60"/>
      <c r="D43" s="60"/>
      <c r="E43" s="6" t="s">
        <v>6</v>
      </c>
    </row>
    <row r="46" spans="1:5" x14ac:dyDescent="0.25">
      <c r="A46" s="2" t="s">
        <v>38</v>
      </c>
    </row>
    <row r="47" spans="1:5" x14ac:dyDescent="0.25">
      <c r="A47" s="14" t="s">
        <v>36</v>
      </c>
    </row>
    <row r="48" spans="1:5" x14ac:dyDescent="0.25">
      <c r="A48" s="2" t="s">
        <v>42</v>
      </c>
      <c r="B48" s="18">
        <f>'1кв'!B52</f>
        <v>-4626.599000000002</v>
      </c>
    </row>
    <row r="49" spans="1:2" ht="15.75" x14ac:dyDescent="0.25">
      <c r="A49" s="21" t="s">
        <v>52</v>
      </c>
      <c r="B49" s="16"/>
    </row>
    <row r="50" spans="1:2" x14ac:dyDescent="0.25">
      <c r="A50" s="2" t="s">
        <v>39</v>
      </c>
      <c r="B50" s="19">
        <v>20263.330000000002</v>
      </c>
    </row>
    <row r="51" spans="1:2" ht="30" x14ac:dyDescent="0.25">
      <c r="A51" s="32" t="s">
        <v>40</v>
      </c>
      <c r="B51" s="19">
        <f>E27</f>
        <v>17886.094000000001</v>
      </c>
    </row>
    <row r="52" spans="1:2" x14ac:dyDescent="0.25">
      <c r="A52" s="17" t="s">
        <v>41</v>
      </c>
      <c r="B52" s="18">
        <f>B48+B50-B51</f>
        <v>-2249.3630000000012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3:D43"/>
    <mergeCell ref="A20:E20"/>
    <mergeCell ref="A29:E29"/>
    <mergeCell ref="A30:E30"/>
    <mergeCell ref="A31:E31"/>
    <mergeCell ref="A32:E32"/>
    <mergeCell ref="A33:E33"/>
    <mergeCell ref="A37:E37"/>
    <mergeCell ref="A38:E38"/>
    <mergeCell ref="A39:D39"/>
    <mergeCell ref="B40:D40"/>
    <mergeCell ref="A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19" zoomScaleNormal="100" zoomScaleSheetLayoutView="100" workbookViewId="0">
      <selection activeCell="J18" sqref="J18"/>
    </sheetView>
  </sheetViews>
  <sheetFormatPr defaultColWidth="9.140625" defaultRowHeight="15" x14ac:dyDescent="0.2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1.5" customHeight="1" x14ac:dyDescent="0.25">
      <c r="A2" s="67" t="s">
        <v>12</v>
      </c>
      <c r="B2" s="68"/>
      <c r="C2" s="68"/>
      <c r="D2" s="68"/>
      <c r="E2" s="68"/>
    </row>
    <row r="3" spans="1:5" ht="15" customHeight="1" x14ac:dyDescent="0.25">
      <c r="A3" s="69" t="s">
        <v>61</v>
      </c>
      <c r="B3" s="69"/>
      <c r="C3" s="69"/>
      <c r="D3" s="69"/>
      <c r="E3" s="69"/>
    </row>
    <row r="4" spans="1:5" s="1" customFormat="1" ht="15.75" x14ac:dyDescent="0.25">
      <c r="A4" s="39" t="s">
        <v>13</v>
      </c>
      <c r="B4" s="40"/>
      <c r="C4" s="40"/>
      <c r="D4" s="74" t="s">
        <v>62</v>
      </c>
      <c r="E4" s="74"/>
    </row>
    <row r="5" spans="1:5" x14ac:dyDescent="0.25">
      <c r="A5" s="36"/>
      <c r="B5" s="4"/>
      <c r="C5" s="4"/>
      <c r="D5" s="4"/>
      <c r="E5" s="4"/>
    </row>
    <row r="6" spans="1:5" x14ac:dyDescent="0.25">
      <c r="A6" s="58" t="s">
        <v>0</v>
      </c>
      <c r="B6" s="58"/>
      <c r="C6" s="58"/>
      <c r="D6" s="58"/>
      <c r="E6" s="58"/>
    </row>
    <row r="7" spans="1:5" x14ac:dyDescent="0.25">
      <c r="A7" s="70" t="s">
        <v>24</v>
      </c>
      <c r="B7" s="70"/>
      <c r="C7" s="70"/>
      <c r="D7" s="70"/>
      <c r="E7" s="70"/>
    </row>
    <row r="8" spans="1:5" x14ac:dyDescent="0.25">
      <c r="A8" s="62" t="s">
        <v>1</v>
      </c>
      <c r="B8" s="62"/>
      <c r="C8" s="62"/>
      <c r="D8" s="62"/>
      <c r="E8" s="62"/>
    </row>
    <row r="9" spans="1:5" x14ac:dyDescent="0.25">
      <c r="A9" s="58" t="s">
        <v>25</v>
      </c>
      <c r="B9" s="58"/>
      <c r="C9" s="58"/>
      <c r="D9" s="58"/>
      <c r="E9" s="58"/>
    </row>
    <row r="10" spans="1:5" ht="29.25" customHeight="1" x14ac:dyDescent="0.25">
      <c r="A10" s="72" t="s">
        <v>14</v>
      </c>
      <c r="B10" s="73"/>
      <c r="C10" s="73"/>
      <c r="D10" s="73"/>
      <c r="E10" s="73"/>
    </row>
    <row r="11" spans="1:5" ht="28.5" customHeight="1" x14ac:dyDescent="0.25">
      <c r="A11" s="58" t="s">
        <v>27</v>
      </c>
      <c r="B11" s="58"/>
      <c r="C11" s="58"/>
      <c r="D11" s="58"/>
      <c r="E11" s="58"/>
    </row>
    <row r="12" spans="1:5" x14ac:dyDescent="0.25">
      <c r="A12" s="62" t="s">
        <v>15</v>
      </c>
      <c r="B12" s="63"/>
      <c r="C12" s="63"/>
      <c r="D12" s="63"/>
      <c r="E12" s="63"/>
    </row>
    <row r="13" spans="1:5" x14ac:dyDescent="0.25">
      <c r="A13" s="58" t="s">
        <v>23</v>
      </c>
      <c r="B13" s="58"/>
      <c r="C13" s="58"/>
      <c r="D13" s="58"/>
      <c r="E13" s="58"/>
    </row>
    <row r="14" spans="1:5" x14ac:dyDescent="0.25">
      <c r="A14" s="62" t="s">
        <v>2</v>
      </c>
      <c r="B14" s="63"/>
      <c r="C14" s="63"/>
      <c r="D14" s="63"/>
      <c r="E14" s="63"/>
    </row>
    <row r="15" spans="1:5" x14ac:dyDescent="0.25">
      <c r="A15" s="58" t="s">
        <v>22</v>
      </c>
      <c r="B15" s="58"/>
      <c r="C15" s="58"/>
      <c r="D15" s="58"/>
      <c r="E15" s="58"/>
    </row>
    <row r="16" spans="1:5" x14ac:dyDescent="0.25">
      <c r="A16" s="62" t="s">
        <v>16</v>
      </c>
      <c r="B16" s="63"/>
      <c r="C16" s="63"/>
      <c r="D16" s="63"/>
      <c r="E16" s="63"/>
    </row>
    <row r="17" spans="1:8" ht="30.75" customHeight="1" x14ac:dyDescent="0.25">
      <c r="A17" s="58" t="s">
        <v>17</v>
      </c>
      <c r="B17" s="58"/>
      <c r="C17" s="58"/>
      <c r="D17" s="58"/>
      <c r="E17" s="58"/>
    </row>
    <row r="18" spans="1:8" ht="60.75" customHeight="1" x14ac:dyDescent="0.25">
      <c r="A18" s="58" t="s">
        <v>28</v>
      </c>
      <c r="B18" s="58"/>
      <c r="C18" s="58"/>
      <c r="D18" s="58"/>
      <c r="E18" s="58"/>
    </row>
    <row r="19" spans="1:8" ht="30.75" customHeight="1" x14ac:dyDescent="0.25">
      <c r="A19" s="64" t="s">
        <v>26</v>
      </c>
      <c r="B19" s="64"/>
      <c r="C19" s="64"/>
      <c r="D19" s="64"/>
      <c r="E19" s="64"/>
    </row>
    <row r="20" spans="1:8" x14ac:dyDescent="0.25">
      <c r="A20" s="64"/>
      <c r="B20" s="64"/>
      <c r="C20" s="64"/>
      <c r="D20" s="64"/>
      <c r="E20" s="64"/>
      <c r="F20" s="2">
        <v>410.3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45</v>
      </c>
      <c r="B22" s="9" t="s">
        <v>43</v>
      </c>
      <c r="C22" s="3" t="s">
        <v>4</v>
      </c>
      <c r="D22" s="3">
        <v>7.24</v>
      </c>
      <c r="E22" s="8">
        <f>D22*F20*G20</f>
        <v>8911.7160000000003</v>
      </c>
    </row>
    <row r="23" spans="1:8" ht="45" x14ac:dyDescent="0.25">
      <c r="A23" s="7" t="s">
        <v>63</v>
      </c>
      <c r="B23" s="9" t="s">
        <v>64</v>
      </c>
      <c r="C23" s="3" t="s">
        <v>4</v>
      </c>
      <c r="D23" s="3"/>
      <c r="E23" s="8">
        <f>773*3</f>
        <v>2319</v>
      </c>
    </row>
    <row r="24" spans="1:8" x14ac:dyDescent="0.25">
      <c r="A24" s="7" t="s">
        <v>44</v>
      </c>
      <c r="B24" s="9" t="s">
        <v>29</v>
      </c>
      <c r="C24" s="3" t="s">
        <v>4</v>
      </c>
      <c r="D24" s="3">
        <v>3.6</v>
      </c>
      <c r="E24" s="8">
        <f>D24*F20*3</f>
        <v>4431.2400000000007</v>
      </c>
    </row>
    <row r="25" spans="1:8" ht="15.75" x14ac:dyDescent="0.25">
      <c r="A25" s="7" t="s">
        <v>32</v>
      </c>
      <c r="B25" s="9" t="s">
        <v>64</v>
      </c>
      <c r="C25" s="3" t="s">
        <v>33</v>
      </c>
      <c r="D25" s="23"/>
      <c r="E25" s="8">
        <v>163.75</v>
      </c>
    </row>
    <row r="26" spans="1:8" s="14" customFormat="1" ht="14.25" x14ac:dyDescent="0.2">
      <c r="A26" s="10" t="s">
        <v>34</v>
      </c>
      <c r="B26" s="11"/>
      <c r="C26" s="12"/>
      <c r="D26" s="12"/>
      <c r="E26" s="13">
        <f>SUM(E22:E25)</f>
        <v>15825.706000000002</v>
      </c>
    </row>
    <row r="28" spans="1:8" s="20" customFormat="1" ht="29.45" customHeight="1" x14ac:dyDescent="0.25">
      <c r="A28" s="65" t="s">
        <v>65</v>
      </c>
      <c r="B28" s="65"/>
      <c r="C28" s="65"/>
      <c r="D28" s="65"/>
      <c r="E28" s="65"/>
    </row>
    <row r="29" spans="1:8" ht="30" customHeight="1" x14ac:dyDescent="0.25">
      <c r="A29" s="58" t="s">
        <v>21</v>
      </c>
      <c r="B29" s="58"/>
      <c r="C29" s="58"/>
      <c r="D29" s="58"/>
      <c r="E29" s="58"/>
    </row>
    <row r="30" spans="1:8" x14ac:dyDescent="0.25">
      <c r="A30" s="58" t="s">
        <v>20</v>
      </c>
      <c r="B30" s="58"/>
      <c r="C30" s="58"/>
      <c r="D30" s="58"/>
      <c r="E30" s="58"/>
      <c r="H30" s="15"/>
    </row>
    <row r="31" spans="1:8" ht="31.5" customHeight="1" x14ac:dyDescent="0.25">
      <c r="A31" s="58" t="s">
        <v>35</v>
      </c>
      <c r="B31" s="58"/>
      <c r="C31" s="58"/>
      <c r="D31" s="58"/>
      <c r="E31" s="58"/>
    </row>
    <row r="32" spans="1:8" x14ac:dyDescent="0.25">
      <c r="A32" s="58" t="s">
        <v>18</v>
      </c>
      <c r="B32" s="58"/>
      <c r="C32" s="58"/>
      <c r="D32" s="58"/>
      <c r="E32" s="58"/>
    </row>
    <row r="33" spans="1:5" x14ac:dyDescent="0.25">
      <c r="A33" s="37"/>
      <c r="B33" s="37"/>
      <c r="C33" s="37"/>
      <c r="D33" s="37"/>
      <c r="E33" s="37"/>
    </row>
    <row r="34" spans="1:5" x14ac:dyDescent="0.25">
      <c r="A34" s="37"/>
      <c r="B34" s="37"/>
      <c r="C34" s="37"/>
      <c r="D34" s="37"/>
      <c r="E34" s="37"/>
    </row>
    <row r="35" spans="1:5" x14ac:dyDescent="0.25">
      <c r="A35" s="37"/>
      <c r="B35" s="37"/>
      <c r="C35" s="37"/>
      <c r="D35" s="37"/>
      <c r="E35" s="37"/>
    </row>
    <row r="36" spans="1:5" x14ac:dyDescent="0.25">
      <c r="A36" s="61" t="s">
        <v>5</v>
      </c>
      <c r="B36" s="61"/>
      <c r="C36" s="61"/>
      <c r="D36" s="61"/>
      <c r="E36" s="61"/>
    </row>
    <row r="37" spans="1:5" x14ac:dyDescent="0.25">
      <c r="A37" s="58" t="s">
        <v>18</v>
      </c>
      <c r="B37" s="58"/>
      <c r="C37" s="58"/>
      <c r="D37" s="58"/>
      <c r="E37" s="58"/>
    </row>
    <row r="38" spans="1:5" ht="15" customHeight="1" x14ac:dyDescent="0.25">
      <c r="A38" s="59" t="s">
        <v>30</v>
      </c>
      <c r="B38" s="59"/>
      <c r="C38" s="59"/>
      <c r="D38" s="59"/>
      <c r="E38" s="5"/>
    </row>
    <row r="39" spans="1:5" ht="11.25" customHeight="1" x14ac:dyDescent="0.25">
      <c r="B39" s="60" t="s">
        <v>19</v>
      </c>
      <c r="C39" s="60"/>
      <c r="D39" s="60"/>
      <c r="E39" s="6" t="s">
        <v>6</v>
      </c>
    </row>
    <row r="40" spans="1:5" x14ac:dyDescent="0.25">
      <c r="A40" s="35"/>
      <c r="B40" s="35"/>
      <c r="C40" s="35"/>
      <c r="D40" s="35"/>
      <c r="E40" s="35"/>
    </row>
    <row r="41" spans="1:5" x14ac:dyDescent="0.25">
      <c r="A41" s="59" t="s">
        <v>31</v>
      </c>
      <c r="B41" s="59"/>
      <c r="C41" s="59"/>
      <c r="D41" s="59"/>
      <c r="E41" s="5"/>
    </row>
    <row r="42" spans="1:5" x14ac:dyDescent="0.25">
      <c r="B42" s="60" t="s">
        <v>19</v>
      </c>
      <c r="C42" s="60"/>
      <c r="D42" s="60"/>
      <c r="E42" s="6" t="s">
        <v>6</v>
      </c>
    </row>
    <row r="45" spans="1:5" x14ac:dyDescent="0.25">
      <c r="A45" s="2" t="s">
        <v>38</v>
      </c>
    </row>
    <row r="46" spans="1:5" x14ac:dyDescent="0.25">
      <c r="A46" s="14" t="s">
        <v>36</v>
      </c>
    </row>
    <row r="47" spans="1:5" x14ac:dyDescent="0.25">
      <c r="A47" s="2" t="s">
        <v>42</v>
      </c>
      <c r="B47" s="18">
        <f>'2кв'!B52</f>
        <v>-2249.3630000000012</v>
      </c>
    </row>
    <row r="48" spans="1:5" ht="15.75" x14ac:dyDescent="0.25">
      <c r="A48" s="21" t="s">
        <v>66</v>
      </c>
      <c r="B48" s="16"/>
    </row>
    <row r="49" spans="1:2" x14ac:dyDescent="0.25">
      <c r="A49" s="2" t="s">
        <v>39</v>
      </c>
      <c r="B49" s="19">
        <v>16631.439999999999</v>
      </c>
    </row>
    <row r="50" spans="1:2" ht="30" x14ac:dyDescent="0.25">
      <c r="A50" s="38" t="s">
        <v>40</v>
      </c>
      <c r="B50" s="19">
        <f>E26</f>
        <v>15825.706000000002</v>
      </c>
    </row>
    <row r="51" spans="1:2" x14ac:dyDescent="0.25">
      <c r="A51" s="17" t="s">
        <v>41</v>
      </c>
      <c r="B51" s="18">
        <f>B47+B49-B50</f>
        <v>-1443.6290000000045</v>
      </c>
    </row>
  </sheetData>
  <mergeCells count="30">
    <mergeCell ref="B42:D42"/>
    <mergeCell ref="A20:E20"/>
    <mergeCell ref="A28:E28"/>
    <mergeCell ref="A29:E29"/>
    <mergeCell ref="A30:E30"/>
    <mergeCell ref="A31:E31"/>
    <mergeCell ref="A32:E32"/>
    <mergeCell ref="A36:E36"/>
    <mergeCell ref="A37:E37"/>
    <mergeCell ref="A38:D38"/>
    <mergeCell ref="B39:D39"/>
    <mergeCell ref="A41:D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Normal="100" zoomScaleSheetLayoutView="100" workbookViewId="0">
      <selection activeCell="H41" sqref="H41"/>
    </sheetView>
  </sheetViews>
  <sheetFormatPr defaultColWidth="9.140625" defaultRowHeight="15" x14ac:dyDescent="0.2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1.5" customHeight="1" x14ac:dyDescent="0.25">
      <c r="A2" s="67" t="s">
        <v>12</v>
      </c>
      <c r="B2" s="68"/>
      <c r="C2" s="68"/>
      <c r="D2" s="68"/>
      <c r="E2" s="68"/>
    </row>
    <row r="3" spans="1:5" ht="15" customHeight="1" x14ac:dyDescent="0.25">
      <c r="A3" s="69" t="s">
        <v>84</v>
      </c>
      <c r="B3" s="69"/>
      <c r="C3" s="69"/>
      <c r="D3" s="69"/>
      <c r="E3" s="69"/>
    </row>
    <row r="4" spans="1:5" s="1" customFormat="1" ht="15.75" x14ac:dyDescent="0.25">
      <c r="A4" s="39" t="s">
        <v>13</v>
      </c>
      <c r="B4" s="40"/>
      <c r="C4" s="40"/>
      <c r="D4" s="74" t="s">
        <v>85</v>
      </c>
      <c r="E4" s="74"/>
    </row>
    <row r="5" spans="1:5" x14ac:dyDescent="0.25">
      <c r="A5" s="44"/>
      <c r="B5" s="4"/>
      <c r="C5" s="4"/>
      <c r="D5" s="4"/>
      <c r="E5" s="4"/>
    </row>
    <row r="6" spans="1:5" x14ac:dyDescent="0.25">
      <c r="A6" s="58" t="s">
        <v>0</v>
      </c>
      <c r="B6" s="58"/>
      <c r="C6" s="58"/>
      <c r="D6" s="58"/>
      <c r="E6" s="58"/>
    </row>
    <row r="7" spans="1:5" x14ac:dyDescent="0.25">
      <c r="A7" s="70" t="s">
        <v>24</v>
      </c>
      <c r="B7" s="70"/>
      <c r="C7" s="70"/>
      <c r="D7" s="70"/>
      <c r="E7" s="70"/>
    </row>
    <row r="8" spans="1:5" x14ac:dyDescent="0.25">
      <c r="A8" s="62" t="s">
        <v>1</v>
      </c>
      <c r="B8" s="62"/>
      <c r="C8" s="62"/>
      <c r="D8" s="62"/>
      <c r="E8" s="62"/>
    </row>
    <row r="9" spans="1:5" x14ac:dyDescent="0.25">
      <c r="A9" s="58" t="s">
        <v>25</v>
      </c>
      <c r="B9" s="58"/>
      <c r="C9" s="58"/>
      <c r="D9" s="58"/>
      <c r="E9" s="58"/>
    </row>
    <row r="10" spans="1:5" ht="29.25" customHeight="1" x14ac:dyDescent="0.25">
      <c r="A10" s="72" t="s">
        <v>14</v>
      </c>
      <c r="B10" s="73"/>
      <c r="C10" s="73"/>
      <c r="D10" s="73"/>
      <c r="E10" s="73"/>
    </row>
    <row r="11" spans="1:5" ht="28.5" customHeight="1" x14ac:dyDescent="0.25">
      <c r="A11" s="58" t="s">
        <v>27</v>
      </c>
      <c r="B11" s="58"/>
      <c r="C11" s="58"/>
      <c r="D11" s="58"/>
      <c r="E11" s="58"/>
    </row>
    <row r="12" spans="1:5" x14ac:dyDescent="0.25">
      <c r="A12" s="62" t="s">
        <v>15</v>
      </c>
      <c r="B12" s="63"/>
      <c r="C12" s="63"/>
      <c r="D12" s="63"/>
      <c r="E12" s="63"/>
    </row>
    <row r="13" spans="1:5" x14ac:dyDescent="0.25">
      <c r="A13" s="58" t="s">
        <v>23</v>
      </c>
      <c r="B13" s="58"/>
      <c r="C13" s="58"/>
      <c r="D13" s="58"/>
      <c r="E13" s="58"/>
    </row>
    <row r="14" spans="1:5" x14ac:dyDescent="0.25">
      <c r="A14" s="62" t="s">
        <v>2</v>
      </c>
      <c r="B14" s="63"/>
      <c r="C14" s="63"/>
      <c r="D14" s="63"/>
      <c r="E14" s="63"/>
    </row>
    <row r="15" spans="1:5" x14ac:dyDescent="0.25">
      <c r="A15" s="58" t="s">
        <v>22</v>
      </c>
      <c r="B15" s="58"/>
      <c r="C15" s="58"/>
      <c r="D15" s="58"/>
      <c r="E15" s="58"/>
    </row>
    <row r="16" spans="1:5" x14ac:dyDescent="0.25">
      <c r="A16" s="62" t="s">
        <v>16</v>
      </c>
      <c r="B16" s="63"/>
      <c r="C16" s="63"/>
      <c r="D16" s="63"/>
      <c r="E16" s="63"/>
    </row>
    <row r="17" spans="1:8" ht="30.75" customHeight="1" x14ac:dyDescent="0.25">
      <c r="A17" s="58" t="s">
        <v>17</v>
      </c>
      <c r="B17" s="58"/>
      <c r="C17" s="58"/>
      <c r="D17" s="58"/>
      <c r="E17" s="58"/>
    </row>
    <row r="18" spans="1:8" ht="60.75" customHeight="1" x14ac:dyDescent="0.25">
      <c r="A18" s="58" t="s">
        <v>28</v>
      </c>
      <c r="B18" s="58"/>
      <c r="C18" s="58"/>
      <c r="D18" s="58"/>
      <c r="E18" s="58"/>
    </row>
    <row r="19" spans="1:8" ht="30.75" customHeight="1" x14ac:dyDescent="0.25">
      <c r="A19" s="64" t="s">
        <v>26</v>
      </c>
      <c r="B19" s="64"/>
      <c r="C19" s="64"/>
      <c r="D19" s="64"/>
      <c r="E19" s="64"/>
    </row>
    <row r="20" spans="1:8" x14ac:dyDescent="0.25">
      <c r="A20" s="64"/>
      <c r="B20" s="64"/>
      <c r="C20" s="64"/>
      <c r="D20" s="64"/>
      <c r="E20" s="64"/>
      <c r="F20" s="2">
        <v>410.3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45</v>
      </c>
      <c r="B22" s="9" t="s">
        <v>43</v>
      </c>
      <c r="C22" s="3" t="s">
        <v>4</v>
      </c>
      <c r="D22" s="3">
        <v>7.24</v>
      </c>
      <c r="E22" s="8">
        <f>D22*F20*G20</f>
        <v>8911.7160000000003</v>
      </c>
    </row>
    <row r="23" spans="1:8" ht="45" x14ac:dyDescent="0.25">
      <c r="A23" s="7" t="s">
        <v>63</v>
      </c>
      <c r="B23" s="9" t="s">
        <v>86</v>
      </c>
      <c r="C23" s="3" t="s">
        <v>4</v>
      </c>
      <c r="D23" s="3"/>
      <c r="E23" s="8">
        <f>773*3</f>
        <v>2319</v>
      </c>
    </row>
    <row r="24" spans="1:8" x14ac:dyDescent="0.25">
      <c r="A24" s="7" t="s">
        <v>44</v>
      </c>
      <c r="B24" s="9" t="s">
        <v>29</v>
      </c>
      <c r="C24" s="3" t="s">
        <v>4</v>
      </c>
      <c r="D24" s="3">
        <v>3.6</v>
      </c>
      <c r="E24" s="8">
        <f>D24*F20*3</f>
        <v>4431.2400000000007</v>
      </c>
    </row>
    <row r="25" spans="1:8" ht="15.75" x14ac:dyDescent="0.25">
      <c r="A25" s="7" t="s">
        <v>32</v>
      </c>
      <c r="B25" s="9" t="s">
        <v>86</v>
      </c>
      <c r="C25" s="3" t="s">
        <v>33</v>
      </c>
      <c r="D25" s="23"/>
      <c r="E25" s="8">
        <v>0</v>
      </c>
    </row>
    <row r="26" spans="1:8" s="14" customFormat="1" ht="14.25" x14ac:dyDescent="0.2">
      <c r="A26" s="10" t="s">
        <v>34</v>
      </c>
      <c r="B26" s="11"/>
      <c r="C26" s="12"/>
      <c r="D26" s="12"/>
      <c r="E26" s="13">
        <f>SUM(E22:E25)</f>
        <v>15661.956000000002</v>
      </c>
    </row>
    <row r="28" spans="1:8" s="20" customFormat="1" ht="29.45" customHeight="1" x14ac:dyDescent="0.25">
      <c r="A28" s="65" t="s">
        <v>87</v>
      </c>
      <c r="B28" s="65"/>
      <c r="C28" s="65"/>
      <c r="D28" s="65"/>
      <c r="E28" s="65"/>
    </row>
    <row r="29" spans="1:8" ht="30" customHeight="1" x14ac:dyDescent="0.25">
      <c r="A29" s="58" t="s">
        <v>21</v>
      </c>
      <c r="B29" s="58"/>
      <c r="C29" s="58"/>
      <c r="D29" s="58"/>
      <c r="E29" s="58"/>
    </row>
    <row r="30" spans="1:8" x14ac:dyDescent="0.25">
      <c r="A30" s="58" t="s">
        <v>20</v>
      </c>
      <c r="B30" s="58"/>
      <c r="C30" s="58"/>
      <c r="D30" s="58"/>
      <c r="E30" s="58"/>
      <c r="H30" s="15"/>
    </row>
    <row r="31" spans="1:8" ht="31.5" customHeight="1" x14ac:dyDescent="0.25">
      <c r="A31" s="58" t="s">
        <v>35</v>
      </c>
      <c r="B31" s="58"/>
      <c r="C31" s="58"/>
      <c r="D31" s="58"/>
      <c r="E31" s="58"/>
    </row>
    <row r="32" spans="1:8" x14ac:dyDescent="0.25">
      <c r="A32" s="58" t="s">
        <v>18</v>
      </c>
      <c r="B32" s="58"/>
      <c r="C32" s="58"/>
      <c r="D32" s="58"/>
      <c r="E32" s="58"/>
    </row>
    <row r="33" spans="1:5" x14ac:dyDescent="0.25">
      <c r="A33" s="42"/>
      <c r="B33" s="42"/>
      <c r="C33" s="42"/>
      <c r="D33" s="42"/>
      <c r="E33" s="42"/>
    </row>
    <row r="34" spans="1:5" x14ac:dyDescent="0.25">
      <c r="A34" s="42"/>
      <c r="B34" s="42"/>
      <c r="C34" s="42"/>
      <c r="D34" s="42"/>
      <c r="E34" s="42"/>
    </row>
    <row r="35" spans="1:5" x14ac:dyDescent="0.25">
      <c r="A35" s="42"/>
      <c r="B35" s="42"/>
      <c r="C35" s="42"/>
      <c r="D35" s="42"/>
      <c r="E35" s="42"/>
    </row>
    <row r="36" spans="1:5" x14ac:dyDescent="0.25">
      <c r="A36" s="61" t="s">
        <v>5</v>
      </c>
      <c r="B36" s="61"/>
      <c r="C36" s="61"/>
      <c r="D36" s="61"/>
      <c r="E36" s="61"/>
    </row>
    <row r="37" spans="1:5" x14ac:dyDescent="0.25">
      <c r="A37" s="58" t="s">
        <v>18</v>
      </c>
      <c r="B37" s="58"/>
      <c r="C37" s="58"/>
      <c r="D37" s="58"/>
      <c r="E37" s="58"/>
    </row>
    <row r="38" spans="1:5" ht="15" customHeight="1" x14ac:dyDescent="0.25">
      <c r="A38" s="59" t="s">
        <v>30</v>
      </c>
      <c r="B38" s="59"/>
      <c r="C38" s="59"/>
      <c r="D38" s="59"/>
      <c r="E38" s="5"/>
    </row>
    <row r="39" spans="1:5" ht="11.25" customHeight="1" x14ac:dyDescent="0.25">
      <c r="B39" s="60" t="s">
        <v>19</v>
      </c>
      <c r="C39" s="60"/>
      <c r="D39" s="60"/>
      <c r="E39" s="6" t="s">
        <v>6</v>
      </c>
    </row>
    <row r="40" spans="1:5" x14ac:dyDescent="0.25">
      <c r="A40" s="43"/>
      <c r="B40" s="43"/>
      <c r="C40" s="43"/>
      <c r="D40" s="43"/>
      <c r="E40" s="43"/>
    </row>
    <row r="41" spans="1:5" x14ac:dyDescent="0.25">
      <c r="A41" s="59" t="s">
        <v>31</v>
      </c>
      <c r="B41" s="59"/>
      <c r="C41" s="59"/>
      <c r="D41" s="59"/>
      <c r="E41" s="5"/>
    </row>
    <row r="42" spans="1:5" x14ac:dyDescent="0.25">
      <c r="B42" s="60" t="s">
        <v>19</v>
      </c>
      <c r="C42" s="60"/>
      <c r="D42" s="60"/>
      <c r="E42" s="6" t="s">
        <v>6</v>
      </c>
    </row>
    <row r="45" spans="1:5" x14ac:dyDescent="0.25">
      <c r="A45" s="2" t="s">
        <v>38</v>
      </c>
    </row>
    <row r="46" spans="1:5" x14ac:dyDescent="0.25">
      <c r="A46" s="14" t="s">
        <v>36</v>
      </c>
    </row>
    <row r="47" spans="1:5" x14ac:dyDescent="0.25">
      <c r="A47" s="2" t="s">
        <v>42</v>
      </c>
      <c r="B47" s="56">
        <f>'3кв'!B51</f>
        <v>-1443.6290000000045</v>
      </c>
    </row>
    <row r="48" spans="1:5" ht="15.75" x14ac:dyDescent="0.25">
      <c r="A48" s="21" t="s">
        <v>66</v>
      </c>
      <c r="B48" s="57"/>
    </row>
    <row r="49" spans="1:2" x14ac:dyDescent="0.25">
      <c r="A49" s="2" t="s">
        <v>39</v>
      </c>
      <c r="B49" s="53">
        <f>22021.91</f>
        <v>22021.91</v>
      </c>
    </row>
    <row r="50" spans="1:2" ht="30" x14ac:dyDescent="0.25">
      <c r="A50" s="45" t="s">
        <v>40</v>
      </c>
      <c r="B50" s="53">
        <f>E26</f>
        <v>15661.956000000002</v>
      </c>
    </row>
    <row r="51" spans="1:2" x14ac:dyDescent="0.25">
      <c r="A51" s="17" t="s">
        <v>41</v>
      </c>
      <c r="B51" s="56">
        <f>B47+B49-B50</f>
        <v>4916.3249999999935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28:E28"/>
    <mergeCell ref="A29:E29"/>
    <mergeCell ref="A30:E30"/>
    <mergeCell ref="A31:E31"/>
    <mergeCell ref="A32:E32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view="pageBreakPreview" topLeftCell="A13" zoomScaleNormal="100" zoomScaleSheetLayoutView="100" workbookViewId="0">
      <selection activeCell="B20" sqref="B20:C23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55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75" t="s">
        <v>67</v>
      </c>
      <c r="B1" s="75"/>
      <c r="C1" s="75"/>
      <c r="D1" s="46"/>
    </row>
    <row r="2" spans="1:5" x14ac:dyDescent="0.25">
      <c r="A2" s="76" t="s">
        <v>68</v>
      </c>
      <c r="B2" s="76"/>
      <c r="C2" s="76"/>
      <c r="D2" s="16"/>
    </row>
    <row r="3" spans="1:5" x14ac:dyDescent="0.25">
      <c r="A3" s="76" t="s">
        <v>69</v>
      </c>
      <c r="B3" s="76"/>
      <c r="C3" s="76"/>
      <c r="D3" s="16"/>
    </row>
    <row r="4" spans="1:5" x14ac:dyDescent="0.25">
      <c r="A4" s="75" t="s">
        <v>83</v>
      </c>
      <c r="B4" s="75"/>
      <c r="C4" s="75"/>
      <c r="D4" s="46"/>
    </row>
    <row r="5" spans="1:5" x14ac:dyDescent="0.25">
      <c r="A5" s="77"/>
      <c r="B5" s="77"/>
      <c r="C5" s="77"/>
    </row>
    <row r="6" spans="1:5" x14ac:dyDescent="0.25">
      <c r="A6" s="16"/>
      <c r="B6" s="79" t="s">
        <v>70</v>
      </c>
      <c r="C6" s="80">
        <f>'1кв'!B48</f>
        <v>-12373.83</v>
      </c>
      <c r="D6" s="47"/>
    </row>
    <row r="7" spans="1:5" x14ac:dyDescent="0.25">
      <c r="A7" s="16"/>
      <c r="B7" s="79" t="s">
        <v>88</v>
      </c>
      <c r="C7" s="80"/>
      <c r="D7" s="47"/>
    </row>
    <row r="8" spans="1:5" x14ac:dyDescent="0.25">
      <c r="A8" s="48" t="s">
        <v>71</v>
      </c>
      <c r="B8" s="81" t="s">
        <v>72</v>
      </c>
      <c r="C8" s="82">
        <f>'1кв'!B50+'2кв'!B50+'3кв'!B49+'4кв'!B49</f>
        <v>82892.37000000001</v>
      </c>
      <c r="D8" s="49"/>
    </row>
    <row r="9" spans="1:5" x14ac:dyDescent="0.25">
      <c r="A9" s="40"/>
      <c r="B9" s="81" t="s">
        <v>73</v>
      </c>
      <c r="C9" s="80">
        <f>SUM(C8:C8)</f>
        <v>82892.37000000001</v>
      </c>
      <c r="D9" s="47"/>
    </row>
    <row r="10" spans="1:5" x14ac:dyDescent="0.25">
      <c r="B10" s="83"/>
      <c r="C10" s="84"/>
      <c r="D10" s="50"/>
      <c r="E10" s="51">
        <f>C9-40370.88</f>
        <v>42521.490000000013</v>
      </c>
    </row>
    <row r="11" spans="1:5" x14ac:dyDescent="0.25">
      <c r="A11" s="52" t="s">
        <v>74</v>
      </c>
      <c r="B11" s="85" t="s">
        <v>45</v>
      </c>
      <c r="C11" s="86">
        <f>'1кв'!E22+'2кв'!E22+'3кв'!E22+'4кв'!E22</f>
        <v>34637.525999999998</v>
      </c>
      <c r="D11" s="50"/>
    </row>
    <row r="12" spans="1:5" x14ac:dyDescent="0.25">
      <c r="B12" s="87" t="s">
        <v>44</v>
      </c>
      <c r="C12" s="86">
        <f>'1кв'!E24+'2кв'!E24+'3кв'!E24+'4кв'!E24</f>
        <v>17306.454000000005</v>
      </c>
      <c r="D12" s="50"/>
      <c r="E12" s="51"/>
    </row>
    <row r="13" spans="1:5" ht="31.5" x14ac:dyDescent="0.25">
      <c r="B13" s="87" t="s">
        <v>63</v>
      </c>
      <c r="C13" s="86">
        <f>'1кв'!E23+'2кв'!E23+'3кв'!E23+'4кв'!E23</f>
        <v>8503</v>
      </c>
      <c r="D13" s="50"/>
    </row>
    <row r="14" spans="1:5" x14ac:dyDescent="0.25">
      <c r="A14" s="52"/>
      <c r="B14" s="88" t="s">
        <v>32</v>
      </c>
      <c r="C14" s="86">
        <f>'1кв'!E25+'2кв'!E25+'3кв'!E25+'4кв'!E25</f>
        <v>1533.6100000000001</v>
      </c>
      <c r="D14" s="50"/>
    </row>
    <row r="15" spans="1:5" x14ac:dyDescent="0.25">
      <c r="A15" s="52"/>
      <c r="B15" s="89" t="s">
        <v>89</v>
      </c>
      <c r="C15" s="86">
        <f>'1кв'!E26+'2кв'!E26</f>
        <v>3621.625</v>
      </c>
      <c r="D15" s="50"/>
    </row>
    <row r="16" spans="1:5" x14ac:dyDescent="0.25">
      <c r="A16" s="52"/>
      <c r="B16" s="89"/>
      <c r="C16" s="86"/>
      <c r="D16" s="50"/>
    </row>
    <row r="17" spans="1:6" x14ac:dyDescent="0.25">
      <c r="B17" s="90" t="s">
        <v>75</v>
      </c>
      <c r="C17" s="80">
        <f>SUM(C11:C15)</f>
        <v>65602.214999999997</v>
      </c>
      <c r="D17" s="50"/>
      <c r="E17" s="51">
        <f>'1кв'!E27+'2кв'!E27+'3кв'!E26+'4кв'!E26</f>
        <v>65602.215000000011</v>
      </c>
      <c r="F17" s="51"/>
    </row>
    <row r="18" spans="1:6" x14ac:dyDescent="0.25">
      <c r="B18" s="91" t="s">
        <v>76</v>
      </c>
      <c r="C18" s="80">
        <f>(C6+C9)-C17</f>
        <v>4916.3250000000116</v>
      </c>
      <c r="D18" s="50"/>
      <c r="E18" s="51">
        <f>C6+C9-C17</f>
        <v>4916.3250000000116</v>
      </c>
    </row>
    <row r="19" spans="1:6" x14ac:dyDescent="0.25">
      <c r="B19" s="48"/>
      <c r="C19" s="54"/>
      <c r="D19" s="50"/>
    </row>
    <row r="20" spans="1:6" x14ac:dyDescent="0.25">
      <c r="B20" s="48" t="s">
        <v>90</v>
      </c>
      <c r="C20" s="48"/>
      <c r="D20" s="50"/>
    </row>
    <row r="21" spans="1:6" x14ac:dyDescent="0.25">
      <c r="B21" s="48" t="s">
        <v>91</v>
      </c>
      <c r="C21" s="48">
        <v>5993.75</v>
      </c>
      <c r="D21" s="50"/>
    </row>
    <row r="22" spans="1:6" x14ac:dyDescent="0.25">
      <c r="B22" s="78" t="s">
        <v>92</v>
      </c>
      <c r="C22" s="78">
        <v>1642.38</v>
      </c>
      <c r="D22" s="50"/>
    </row>
    <row r="23" spans="1:6" x14ac:dyDescent="0.25">
      <c r="B23" s="48" t="s">
        <v>93</v>
      </c>
      <c r="C23" s="48">
        <f>C22-C21</f>
        <v>-4351.37</v>
      </c>
      <c r="D23" s="50"/>
    </row>
    <row r="24" spans="1:6" x14ac:dyDescent="0.25">
      <c r="B24" s="48"/>
      <c r="C24" s="54"/>
      <c r="D24" s="50"/>
    </row>
    <row r="25" spans="1:6" x14ac:dyDescent="0.25">
      <c r="A25" s="48" t="s">
        <v>77</v>
      </c>
      <c r="C25" s="54"/>
      <c r="D25" s="50"/>
    </row>
    <row r="26" spans="1:6" x14ac:dyDescent="0.25">
      <c r="B26" s="48"/>
      <c r="C26" s="54"/>
      <c r="D26" s="50"/>
    </row>
    <row r="27" spans="1:6" x14ac:dyDescent="0.25">
      <c r="B27" s="48"/>
      <c r="C27" s="54"/>
      <c r="D27" s="50"/>
    </row>
    <row r="28" spans="1:6" x14ac:dyDescent="0.25">
      <c r="A28" s="1" t="s">
        <v>78</v>
      </c>
      <c r="B28" s="48" t="s">
        <v>79</v>
      </c>
      <c r="C28" s="54"/>
      <c r="D28" s="50"/>
    </row>
    <row r="29" spans="1:6" x14ac:dyDescent="0.25">
      <c r="B29" s="48" t="s">
        <v>80</v>
      </c>
      <c r="C29" s="54"/>
      <c r="D29" s="50"/>
    </row>
    <row r="30" spans="1:6" x14ac:dyDescent="0.25">
      <c r="B30" s="48" t="s">
        <v>81</v>
      </c>
      <c r="C30" s="54"/>
      <c r="D30" s="50"/>
    </row>
    <row r="31" spans="1:6" x14ac:dyDescent="0.25">
      <c r="B31" s="48"/>
      <c r="C31" s="54"/>
      <c r="D31" s="50"/>
    </row>
    <row r="32" spans="1:6" x14ac:dyDescent="0.25">
      <c r="B32" s="48"/>
      <c r="C32" s="54"/>
      <c r="D32" s="50"/>
    </row>
    <row r="33" spans="2:4" x14ac:dyDescent="0.25">
      <c r="B33" s="48" t="s">
        <v>82</v>
      </c>
      <c r="C33" s="54"/>
      <c r="D33" s="50"/>
    </row>
    <row r="34" spans="2:4" x14ac:dyDescent="0.25">
      <c r="B34" s="48"/>
      <c r="C34" s="54"/>
      <c r="D34" s="50"/>
    </row>
    <row r="35" spans="2:4" x14ac:dyDescent="0.25">
      <c r="B35" s="48"/>
      <c r="C35" s="54"/>
      <c r="D35" s="50"/>
    </row>
    <row r="36" spans="2:4" x14ac:dyDescent="0.25">
      <c r="B36" s="48"/>
      <c r="C36" s="54"/>
      <c r="D36" s="50"/>
    </row>
    <row r="37" spans="2:4" x14ac:dyDescent="0.25">
      <c r="B37" s="48"/>
      <c r="C37" s="54"/>
      <c r="D37" s="50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2022-03-11T07:03:19Z</dcterms:modified>
</cp:coreProperties>
</file>