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 activeTab="4"/>
  </bookViews>
  <sheets>
    <sheet name="1кв" sheetId="16" r:id="rId1"/>
    <sheet name="2кв" sheetId="18" r:id="rId2"/>
    <sheet name="3кв" sheetId="19" r:id="rId3"/>
    <sheet name="4кв" sheetId="20" r:id="rId4"/>
    <sheet name="отчет" sheetId="21" r:id="rId5"/>
  </sheets>
  <definedNames>
    <definedName name="_xlnm.Print_Area" localSheetId="0">'1кв'!$A$1:$E$50</definedName>
    <definedName name="_xlnm.Print_Area" localSheetId="1">'2кв'!$A$1:$E$48</definedName>
    <definedName name="_xlnm.Print_Area" localSheetId="2">'3кв'!$A$1:$E$50</definedName>
    <definedName name="_xlnm.Print_Area" localSheetId="3">'4кв'!$A$1:$E$49</definedName>
    <definedName name="_xlnm.Print_Area" localSheetId="4">отчет!$A$1:$C$41</definedName>
  </definedNames>
  <calcPr calcId="145621"/>
</workbook>
</file>

<file path=xl/calcChain.xml><?xml version="1.0" encoding="utf-8"?>
<calcChain xmlns="http://schemas.openxmlformats.org/spreadsheetml/2006/main">
  <c r="C22" i="21" l="1"/>
  <c r="C16" i="21"/>
  <c r="C28" i="21" l="1"/>
  <c r="C20" i="21" l="1"/>
  <c r="C19" i="21"/>
  <c r="C18" i="21"/>
  <c r="C14" i="21"/>
  <c r="C13" i="21"/>
  <c r="C12" i="21"/>
  <c r="C11" i="21"/>
  <c r="C15" i="21"/>
  <c r="C8" i="21"/>
  <c r="C9" i="21" s="1"/>
  <c r="C6" i="21"/>
  <c r="B49" i="20"/>
  <c r="B45" i="20"/>
  <c r="E24" i="20"/>
  <c r="E23" i="20"/>
  <c r="E27" i="20" s="1"/>
  <c r="B48" i="20" s="1"/>
  <c r="E22" i="20"/>
  <c r="B46" i="19" l="1"/>
  <c r="E28" i="19"/>
  <c r="E24" i="19"/>
  <c r="E23" i="19"/>
  <c r="E22" i="19"/>
  <c r="B49" i="19" s="1"/>
  <c r="C23" i="21" l="1"/>
  <c r="B50" i="19"/>
  <c r="B44" i="18"/>
  <c r="E23" i="18"/>
  <c r="E24" i="18"/>
  <c r="E22" i="18"/>
  <c r="E26" i="18" s="1"/>
  <c r="B47" i="18" s="1"/>
  <c r="B48" i="18" l="1"/>
  <c r="E24" i="16"/>
  <c r="E23" i="16" l="1"/>
  <c r="E22" i="16"/>
  <c r="E28" i="16" l="1"/>
  <c r="B49" i="16" s="1"/>
  <c r="B50" i="16" l="1"/>
</calcChain>
</file>

<file path=xl/sharedStrings.xml><?xml version="1.0" encoding="utf-8"?>
<sst xmlns="http://schemas.openxmlformats.org/spreadsheetml/2006/main" count="272" uniqueCount="104">
  <si>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</si>
  <si>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</si>
  <si>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</si>
  <si>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</si>
  <si>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</si>
  <si>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</si>
  <si>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</si>
  <si>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</si>
  <si>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</si>
  <si>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</si>
  <si>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</si>
  <si>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</si>
  <si>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</si>
  <si>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</si>
  <si>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</si>
  <si>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</si>
  <si>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</si>
  <si>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</si>
  <si>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</si>
  <si>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</si>
  <si>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</si>
  <si>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</si>
  <si>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</si>
  <si>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</si>
  <si>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Железнодорожная, д. 10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</si>
  <si>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14 от 20.03.2013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</si>
  <si>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№14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</si>
  <si>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Железнодорожная</t>
    </r>
  </si>
  <si>
    <t>постоянно</t>
  </si>
  <si>
    <t>Итого: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</si>
  <si>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</si>
  <si>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</si>
  <si>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</si>
  <si>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руб.</t>
  </si>
  <si>
    <t>Информация для собственников: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</si>
  <si>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Глущенко Марии Ивановны</t>
    </r>
  </si>
  <si>
    <t>Общая площадь квартир -385,1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</si>
  <si>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</si>
  <si>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</si>
  <si>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</si>
  <si>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r>
      <t>Заказчик -</t>
    </r>
    <r>
      <rPr>
        <b/>
        <sz val="10.5"/>
        <color theme="1"/>
        <rFont val="Times New Roman"/>
        <family val="1"/>
        <charset val="204"/>
      </rPr>
      <t xml:space="preserve"> Собственники МКД, в лице председателя совета дома Глущенко М.И.</t>
    </r>
  </si>
  <si>
    <t xml:space="preserve">Остаток на начало квартала </t>
  </si>
  <si>
    <t>определена приложением № 9 к договору</t>
  </si>
  <si>
    <t xml:space="preserve">Общехозяйственные расходы </t>
  </si>
  <si>
    <t>Услуги по содержанию многоквартирного дома</t>
  </si>
  <si>
    <t>февраль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</si>
  <si>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</si>
  <si>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Предъявлено населению 32348,4 руб.</t>
  </si>
  <si>
    <t>за 1 квартал 2021 года</t>
  </si>
  <si>
    <t>"31" 03  2021 г.</t>
  </si>
  <si>
    <t>смазка кодового замка</t>
  </si>
  <si>
    <t>1 квартал</t>
  </si>
  <si>
    <t>опиловка деревьев (смета)</t>
  </si>
  <si>
    <t>январь</t>
  </si>
  <si>
    <t>ч/час</t>
  </si>
  <si>
    <t xml:space="preserve">           2. Всего за период с "01" 01 2021 г. по "31" 03 2021 г. выполнено работ (оказано услуг) на общую сумму тридцать восемь тысяч семьсот девяностодевять рублей 27 копеек</t>
  </si>
  <si>
    <t>за 2 квартал 2021 года</t>
  </si>
  <si>
    <t>"30" 06 2021 г.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</si>
  <si>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</si>
  <si>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</si>
  <si>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 xml:space="preserve">           2. Всего за период с "01" 01 2021 г. по "31" 03 2021 г. выполнено работ (оказано услуг) на общую сумму девятнадцать тысяч триста девяносто пять рублей 39 копеек</t>
  </si>
  <si>
    <t>за 3 квартал 2021 года</t>
  </si>
  <si>
    <t>"30" 09 2021 г.</t>
  </si>
  <si>
    <t>3 квартал</t>
  </si>
  <si>
    <t>Обработка подъездов хлорсодержащими растворами опрыскивание 1 раз в неделю</t>
  </si>
  <si>
    <t>август</t>
  </si>
  <si>
    <t>ремонт цоколя (смета)</t>
  </si>
  <si>
    <t>ремонт фасада до уровня окон 1 этажа (смета)</t>
  </si>
  <si>
    <t xml:space="preserve">           2. Всего за период с "01" 07 2021 г. по "30" 09 2021 г. выполнено работ (оказано услуг) на общую сумму девяносто восемь тысяч пятьдесят семь рублей 08 копеек</t>
  </si>
  <si>
    <t>Предъявлено населению 34659 руб.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</si>
  <si>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</si>
  <si>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</si>
  <si>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</si>
  <si>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</si>
  <si>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</si>
  <si>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</si>
  <si>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</si>
  <si>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</si>
  <si>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</si>
  <si>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</si>
  <si>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</si>
  <si>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</si>
  <si>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</si>
  <si>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</si>
  <si>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</si>
  <si>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</si>
  <si>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</si>
  <si>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</si>
  <si>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 Железнодорожная, 10</t>
  </si>
  <si>
    <t>за 4 квартал 2021 года</t>
  </si>
  <si>
    <t>"31" 12 2021 г.</t>
  </si>
  <si>
    <t>4 квартал</t>
  </si>
  <si>
    <t xml:space="preserve">           2. Всего за период с "01" 10 2021 г. по "31" 12 2021 г. выполнено работ (оказано услуг) на общую сумму двадцать тысяч четыреста восемьдесят шесть рублей 60 копеек</t>
  </si>
  <si>
    <t>Начислено всего 134 014,80</t>
  </si>
  <si>
    <t>Непредвиденные расходы 1 ч/ч</t>
  </si>
  <si>
    <t>в том числе:</t>
  </si>
  <si>
    <t>* опиловка деревьев (смета)</t>
  </si>
  <si>
    <t>* ремонт фасада до уровня окон 1 этажа (смета)</t>
  </si>
  <si>
    <t>* ремонт цоколя (смета)</t>
  </si>
  <si>
    <t>Работы по договору всего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</si>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</sst>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7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0" fontId="3" fillId="0" borderId="0" xfId="0" applyFont="1" applyAlignment="1"/>
    <xf numFmtId="0" fontId="12" fillId="0" borderId="0" xfId="0" applyFont="1"/>
    <xf numFmtId="164" fontId="4" fillId="0" borderId="0" xfId="1" applyNumberFormat="1" applyFont="1"/>
    <xf numFmtId="164" fontId="8" fillId="0" borderId="0" xfId="1" applyNumberFormat="1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5" fillId="0" borderId="0" xfId="0" applyFont="1" applyAlignment="1"/>
    <xf numFmtId="4" fontId="15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1" applyNumberFormat="1" applyFont="1" applyBorder="1"/>
    <xf numFmtId="4" fontId="3" fillId="0" borderId="0" xfId="0" applyNumberFormat="1" applyFont="1"/>
    <xf numFmtId="43" fontId="3" fillId="0" borderId="0" xfId="0" applyNumberFormat="1" applyFont="1"/>
    <xf numFmtId="0" fontId="3" fillId="0" borderId="0" xfId="0" applyFont="1" applyBorder="1"/>
    <xf numFmtId="43" fontId="3" fillId="0" borderId="0" xfId="1" applyNumberFormat="1" applyFont="1" applyAlignment="1">
      <alignment horizontal="left"/>
    </xf>
    <xf numFmtId="43" fontId="3" fillId="0" borderId="0" xfId="1" applyNumberFormat="1" applyFont="1"/>
    <xf numFmtId="2" fontId="3" fillId="0" borderId="1" xfId="0" applyNumberFormat="1" applyFont="1" applyBorder="1"/>
    <xf numFmtId="2" fontId="7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/>
    <xf numFmtId="2" fontId="3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>
      <alignment wrapText="1"/>
    </xf>
    <xf numFmtId="2" fontId="3" fillId="2" borderId="1" xfId="1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6" xfId="0" applyNumberFormat="1" applyFont="1" applyFill="1" applyBorder="1" applyAlignment="1">
      <alignment vertical="center" wrapText="1"/>
    </xf>
    <xf numFmtId="2" fontId="16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2" fontId="3" fillId="0" borderId="1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37" zoomScaleNormal="100" zoomScaleSheetLayoutView="100" workbookViewId="0">
      <selection activeCell="A26" sqref="A26"/>
    </sheetView>
  </sheetViews>
  <sheetFormatPr defaultColWidth="9.140625" defaultRowHeight="15" x14ac:dyDescent="0.25"/>
  <cols>
    <col min="1" max="1" width="33.28515625" style="2" customWidth="1"/>
    <col min="2" max="2" width="19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68" t="s">
        <v>11</v>
      </c>
      <c r="B1" s="68"/>
      <c r="C1" s="68"/>
      <c r="D1" s="68"/>
      <c r="E1" s="68"/>
    </row>
    <row r="2" spans="1:5" ht="31.5" customHeight="1" x14ac:dyDescent="0.25">
      <c r="A2" s="69" t="s">
        <v>12</v>
      </c>
      <c r="B2" s="70"/>
      <c r="C2" s="70"/>
      <c r="D2" s="70"/>
      <c r="E2" s="70"/>
    </row>
    <row r="3" spans="1:5" x14ac:dyDescent="0.25">
      <c r="A3" s="71" t="s">
        <v>48</v>
      </c>
      <c r="B3" s="71"/>
      <c r="C3" s="71"/>
      <c r="D3" s="71"/>
      <c r="E3" s="71"/>
    </row>
    <row r="4" spans="1:5" s="1" customFormat="1" ht="15.75" x14ac:dyDescent="0.25">
      <c r="A4" s="25" t="s">
        <v>13</v>
      </c>
      <c r="B4" s="4"/>
      <c r="C4" s="4"/>
      <c r="D4" s="74" t="s">
        <v>49</v>
      </c>
      <c r="E4" s="74"/>
    </row>
    <row r="5" spans="1:5" x14ac:dyDescent="0.25">
      <c r="A5" s="29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73" t="s">
        <v>24</v>
      </c>
      <c r="B7" s="73"/>
      <c r="C7" s="73"/>
      <c r="D7" s="73"/>
      <c r="E7" s="73"/>
    </row>
    <row r="8" spans="1:5" x14ac:dyDescent="0.25">
      <c r="A8" s="66" t="s">
        <v>1</v>
      </c>
      <c r="B8" s="66"/>
      <c r="C8" s="66"/>
      <c r="D8" s="66"/>
      <c r="E8" s="66"/>
    </row>
    <row r="9" spans="1:5" x14ac:dyDescent="0.25">
      <c r="A9" s="72" t="s">
        <v>35</v>
      </c>
      <c r="B9" s="72"/>
      <c r="C9" s="72"/>
      <c r="D9" s="72"/>
      <c r="E9" s="72"/>
    </row>
    <row r="10" spans="1:5" ht="26.25" customHeight="1" x14ac:dyDescent="0.25">
      <c r="A10" s="75" t="s">
        <v>14</v>
      </c>
      <c r="B10" s="76"/>
      <c r="C10" s="76"/>
      <c r="D10" s="76"/>
      <c r="E10" s="76"/>
    </row>
    <row r="11" spans="1:5" ht="32.25" customHeight="1" x14ac:dyDescent="0.25">
      <c r="A11" s="72" t="s">
        <v>25</v>
      </c>
      <c r="B11" s="72"/>
      <c r="C11" s="72"/>
      <c r="D11" s="72"/>
      <c r="E11" s="72"/>
    </row>
    <row r="12" spans="1:5" x14ac:dyDescent="0.25">
      <c r="A12" s="66" t="s">
        <v>15</v>
      </c>
      <c r="B12" s="67"/>
      <c r="C12" s="67"/>
      <c r="D12" s="67"/>
      <c r="E12" s="67"/>
    </row>
    <row r="13" spans="1:5" x14ac:dyDescent="0.25">
      <c r="A13" s="72" t="s">
        <v>23</v>
      </c>
      <c r="B13" s="72"/>
      <c r="C13" s="72"/>
      <c r="D13" s="72"/>
      <c r="E13" s="72"/>
    </row>
    <row r="14" spans="1:5" x14ac:dyDescent="0.25">
      <c r="A14" s="66" t="s">
        <v>2</v>
      </c>
      <c r="B14" s="67"/>
      <c r="C14" s="67"/>
      <c r="D14" s="67"/>
      <c r="E14" s="67"/>
    </row>
    <row r="15" spans="1:5" x14ac:dyDescent="0.25">
      <c r="A15" s="72" t="s">
        <v>22</v>
      </c>
      <c r="B15" s="72"/>
      <c r="C15" s="72"/>
      <c r="D15" s="72"/>
      <c r="E15" s="72"/>
    </row>
    <row r="16" spans="1:5" x14ac:dyDescent="0.25">
      <c r="A16" s="66" t="s">
        <v>16</v>
      </c>
      <c r="B16" s="67"/>
      <c r="C16" s="67"/>
      <c r="D16" s="67"/>
      <c r="E16" s="67"/>
    </row>
    <row r="17" spans="1:8" ht="30" customHeight="1" x14ac:dyDescent="0.25">
      <c r="A17" s="72" t="s">
        <v>17</v>
      </c>
      <c r="B17" s="72"/>
      <c r="C17" s="72"/>
      <c r="D17" s="72"/>
      <c r="E17" s="72"/>
    </row>
    <row r="18" spans="1:8" ht="63" customHeight="1" x14ac:dyDescent="0.25">
      <c r="A18" s="72" t="s">
        <v>26</v>
      </c>
      <c r="B18" s="72"/>
      <c r="C18" s="72"/>
      <c r="D18" s="72"/>
      <c r="E18" s="72"/>
    </row>
    <row r="19" spans="1:8" ht="27.75" customHeight="1" x14ac:dyDescent="0.25">
      <c r="A19" s="78" t="s">
        <v>27</v>
      </c>
      <c r="B19" s="78"/>
      <c r="C19" s="78"/>
      <c r="D19" s="78"/>
      <c r="E19" s="78"/>
    </row>
    <row r="20" spans="1:8" x14ac:dyDescent="0.25">
      <c r="A20" s="78"/>
      <c r="B20" s="78"/>
      <c r="C20" s="78"/>
      <c r="D20" s="78"/>
      <c r="E20" s="78"/>
      <c r="F20" s="2">
        <v>385.1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44</v>
      </c>
      <c r="B22" s="9" t="s">
        <v>42</v>
      </c>
      <c r="C22" s="3" t="s">
        <v>4</v>
      </c>
      <c r="D22" s="3">
        <v>12.02</v>
      </c>
      <c r="E22" s="8">
        <f>D22*F20*G20</f>
        <v>13886.706</v>
      </c>
    </row>
    <row r="23" spans="1:8" ht="75" x14ac:dyDescent="0.25">
      <c r="A23" s="7" t="s">
        <v>46</v>
      </c>
      <c r="B23" s="9" t="s">
        <v>51</v>
      </c>
      <c r="C23" s="3" t="s">
        <v>4</v>
      </c>
      <c r="D23" s="3"/>
      <c r="E23" s="8">
        <f>773*3</f>
        <v>2319</v>
      </c>
    </row>
    <row r="24" spans="1:8" x14ac:dyDescent="0.25">
      <c r="A24" s="7" t="s">
        <v>43</v>
      </c>
      <c r="B24" s="9" t="s">
        <v>28</v>
      </c>
      <c r="C24" s="3" t="s">
        <v>4</v>
      </c>
      <c r="D24" s="3">
        <v>3.43</v>
      </c>
      <c r="E24" s="8">
        <f>D24*F20*G20</f>
        <v>3962.6790000000001</v>
      </c>
    </row>
    <row r="25" spans="1:8" ht="15.75" x14ac:dyDescent="0.25">
      <c r="A25" s="7" t="s">
        <v>32</v>
      </c>
      <c r="B25" s="9" t="s">
        <v>51</v>
      </c>
      <c r="C25" s="3" t="s">
        <v>33</v>
      </c>
      <c r="D25" s="22"/>
      <c r="E25" s="2">
        <v>35.25</v>
      </c>
    </row>
    <row r="26" spans="1:8" ht="15.75" x14ac:dyDescent="0.25">
      <c r="A26" s="23" t="s">
        <v>52</v>
      </c>
      <c r="B26" s="9" t="s">
        <v>53</v>
      </c>
      <c r="C26" s="3" t="s">
        <v>33</v>
      </c>
      <c r="D26" s="22"/>
      <c r="E26" s="8">
        <v>18388.68</v>
      </c>
    </row>
    <row r="27" spans="1:8" ht="15.75" x14ac:dyDescent="0.25">
      <c r="A27" s="24" t="s">
        <v>50</v>
      </c>
      <c r="B27" s="9" t="s">
        <v>45</v>
      </c>
      <c r="C27" s="3" t="s">
        <v>54</v>
      </c>
      <c r="D27" s="22">
        <v>1</v>
      </c>
      <c r="E27" s="8">
        <v>206.95</v>
      </c>
    </row>
    <row r="28" spans="1:8" s="14" customFormat="1" ht="14.25" x14ac:dyDescent="0.2">
      <c r="A28" s="10" t="s">
        <v>29</v>
      </c>
      <c r="B28" s="11"/>
      <c r="C28" s="12"/>
      <c r="D28" s="12"/>
      <c r="E28" s="13">
        <f>SUM(E22:E27)</f>
        <v>38799.264999999999</v>
      </c>
    </row>
    <row r="29" spans="1:8" ht="42.75" customHeight="1" x14ac:dyDescent="0.25">
      <c r="A29" s="79" t="s">
        <v>55</v>
      </c>
      <c r="B29" s="79"/>
      <c r="C29" s="79"/>
      <c r="D29" s="79"/>
      <c r="E29" s="79"/>
    </row>
    <row r="30" spans="1:8" ht="30" customHeight="1" x14ac:dyDescent="0.25">
      <c r="A30" s="72" t="s">
        <v>21</v>
      </c>
      <c r="B30" s="72"/>
      <c r="C30" s="72"/>
      <c r="D30" s="72"/>
      <c r="E30" s="72"/>
    </row>
    <row r="31" spans="1:8" ht="13.9" customHeight="1" x14ac:dyDescent="0.25">
      <c r="A31" s="72" t="s">
        <v>20</v>
      </c>
      <c r="B31" s="72"/>
      <c r="C31" s="72"/>
      <c r="D31" s="72"/>
      <c r="E31" s="72"/>
      <c r="F31" s="14"/>
      <c r="G31" s="14"/>
      <c r="H31" s="15"/>
    </row>
    <row r="32" spans="1:8" ht="31.5" customHeight="1" x14ac:dyDescent="0.25">
      <c r="A32" s="72" t="s">
        <v>31</v>
      </c>
      <c r="B32" s="72"/>
      <c r="C32" s="72"/>
      <c r="D32" s="72"/>
      <c r="E32" s="72"/>
    </row>
    <row r="33" spans="1:5" x14ac:dyDescent="0.25">
      <c r="A33" s="72" t="s">
        <v>18</v>
      </c>
      <c r="B33" s="72"/>
      <c r="C33" s="72"/>
      <c r="D33" s="72"/>
      <c r="E33" s="72"/>
    </row>
    <row r="34" spans="1:5" x14ac:dyDescent="0.25">
      <c r="A34" s="27"/>
      <c r="B34" s="27"/>
      <c r="C34" s="27"/>
      <c r="D34" s="27"/>
      <c r="E34" s="27"/>
    </row>
    <row r="35" spans="1:5" x14ac:dyDescent="0.25">
      <c r="A35" s="77" t="s">
        <v>5</v>
      </c>
      <c r="B35" s="77"/>
      <c r="C35" s="77"/>
      <c r="D35" s="77"/>
      <c r="E35" s="77"/>
    </row>
    <row r="36" spans="1:5" x14ac:dyDescent="0.25">
      <c r="A36" s="72" t="s">
        <v>18</v>
      </c>
      <c r="B36" s="72"/>
      <c r="C36" s="72"/>
      <c r="D36" s="72"/>
      <c r="E36" s="72"/>
    </row>
    <row r="37" spans="1:5" ht="13.9" customHeight="1" x14ac:dyDescent="0.25">
      <c r="A37" s="80" t="s">
        <v>30</v>
      </c>
      <c r="B37" s="80"/>
      <c r="C37" s="80"/>
      <c r="D37" s="80"/>
      <c r="E37" s="5"/>
    </row>
    <row r="38" spans="1:5" x14ac:dyDescent="0.25">
      <c r="B38" s="81" t="s">
        <v>19</v>
      </c>
      <c r="C38" s="81"/>
      <c r="D38" s="81"/>
      <c r="E38" s="6" t="s">
        <v>6</v>
      </c>
    </row>
    <row r="39" spans="1:5" x14ac:dyDescent="0.25">
      <c r="A39" s="28"/>
      <c r="B39" s="28"/>
      <c r="C39" s="28"/>
      <c r="D39" s="28"/>
      <c r="E39" s="28"/>
    </row>
    <row r="40" spans="1:5" ht="13.9" customHeight="1" x14ac:dyDescent="0.25">
      <c r="A40" s="82" t="s">
        <v>40</v>
      </c>
      <c r="B40" s="82"/>
      <c r="C40" s="82"/>
      <c r="D40" s="82"/>
      <c r="E40" s="5"/>
    </row>
    <row r="41" spans="1:5" x14ac:dyDescent="0.25">
      <c r="B41" s="81" t="s">
        <v>19</v>
      </c>
      <c r="C41" s="81"/>
      <c r="D41" s="81"/>
      <c r="E41" s="6" t="s">
        <v>6</v>
      </c>
    </row>
    <row r="44" spans="1:5" x14ac:dyDescent="0.25">
      <c r="A44" s="2" t="s">
        <v>36</v>
      </c>
    </row>
    <row r="45" spans="1:5" x14ac:dyDescent="0.25">
      <c r="A45" s="14" t="s">
        <v>34</v>
      </c>
    </row>
    <row r="46" spans="1:5" x14ac:dyDescent="0.25">
      <c r="A46" s="2" t="s">
        <v>41</v>
      </c>
      <c r="B46" s="19">
        <v>-14530.52</v>
      </c>
    </row>
    <row r="47" spans="1:5" ht="15.75" x14ac:dyDescent="0.25">
      <c r="A47" s="20" t="s">
        <v>47</v>
      </c>
      <c r="B47" s="16"/>
    </row>
    <row r="48" spans="1:5" x14ac:dyDescent="0.25">
      <c r="A48" s="2" t="s">
        <v>37</v>
      </c>
      <c r="B48" s="18">
        <v>32348.400000000001</v>
      </c>
    </row>
    <row r="49" spans="1:2" ht="30" x14ac:dyDescent="0.25">
      <c r="A49" s="26" t="s">
        <v>38</v>
      </c>
      <c r="B49" s="18">
        <f>E28</f>
        <v>38799.264999999999</v>
      </c>
    </row>
    <row r="50" spans="1:2" x14ac:dyDescent="0.25">
      <c r="A50" s="17" t="s">
        <v>39</v>
      </c>
      <c r="B50" s="19">
        <f>B46+B48-B49</f>
        <v>-20981.384999999998</v>
      </c>
    </row>
  </sheetData>
  <mergeCells count="30">
    <mergeCell ref="A36:E36"/>
    <mergeCell ref="A37:D37"/>
    <mergeCell ref="B38:D38"/>
    <mergeCell ref="A40:D40"/>
    <mergeCell ref="B41:D41"/>
    <mergeCell ref="A35:E35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D4:E4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37" zoomScaleNormal="100" zoomScaleSheetLayoutView="100" workbookViewId="0">
      <selection activeCell="A28" sqref="A28:E28"/>
    </sheetView>
  </sheetViews>
  <sheetFormatPr defaultColWidth="9.140625" defaultRowHeight="15" x14ac:dyDescent="0.25"/>
  <cols>
    <col min="1" max="1" width="33.28515625" style="2" customWidth="1"/>
    <col min="2" max="2" width="19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68" t="s">
        <v>11</v>
      </c>
      <c r="B1" s="68"/>
      <c r="C1" s="68"/>
      <c r="D1" s="68"/>
      <c r="E1" s="68"/>
    </row>
    <row r="2" spans="1:5" ht="31.5" customHeight="1" x14ac:dyDescent="0.25">
      <c r="A2" s="69" t="s">
        <v>12</v>
      </c>
      <c r="B2" s="70"/>
      <c r="C2" s="70"/>
      <c r="D2" s="70"/>
      <c r="E2" s="70"/>
    </row>
    <row r="3" spans="1:5" x14ac:dyDescent="0.25">
      <c r="A3" s="71" t="s">
        <v>56</v>
      </c>
      <c r="B3" s="71"/>
      <c r="C3" s="71"/>
      <c r="D3" s="71"/>
      <c r="E3" s="71"/>
    </row>
    <row r="4" spans="1:5" s="1" customFormat="1" ht="15.75" x14ac:dyDescent="0.25">
      <c r="A4" s="39" t="s">
        <v>13</v>
      </c>
      <c r="B4" s="34"/>
      <c r="C4" s="34"/>
      <c r="D4" s="83" t="s">
        <v>57</v>
      </c>
      <c r="E4" s="83"/>
    </row>
    <row r="5" spans="1:5" x14ac:dyDescent="0.25">
      <c r="A5" s="33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73" t="s">
        <v>24</v>
      </c>
      <c r="B7" s="73"/>
      <c r="C7" s="73"/>
      <c r="D7" s="73"/>
      <c r="E7" s="73"/>
    </row>
    <row r="8" spans="1:5" x14ac:dyDescent="0.25">
      <c r="A8" s="66" t="s">
        <v>1</v>
      </c>
      <c r="B8" s="66"/>
      <c r="C8" s="66"/>
      <c r="D8" s="66"/>
      <c r="E8" s="66"/>
    </row>
    <row r="9" spans="1:5" x14ac:dyDescent="0.25">
      <c r="A9" s="72" t="s">
        <v>35</v>
      </c>
      <c r="B9" s="72"/>
      <c r="C9" s="72"/>
      <c r="D9" s="72"/>
      <c r="E9" s="72"/>
    </row>
    <row r="10" spans="1:5" ht="26.25" customHeight="1" x14ac:dyDescent="0.25">
      <c r="A10" s="75" t="s">
        <v>14</v>
      </c>
      <c r="B10" s="76"/>
      <c r="C10" s="76"/>
      <c r="D10" s="76"/>
      <c r="E10" s="76"/>
    </row>
    <row r="11" spans="1:5" ht="32.25" customHeight="1" x14ac:dyDescent="0.25">
      <c r="A11" s="72" t="s">
        <v>25</v>
      </c>
      <c r="B11" s="72"/>
      <c r="C11" s="72"/>
      <c r="D11" s="72"/>
      <c r="E11" s="72"/>
    </row>
    <row r="12" spans="1:5" x14ac:dyDescent="0.25">
      <c r="A12" s="66" t="s">
        <v>15</v>
      </c>
      <c r="B12" s="67"/>
      <c r="C12" s="67"/>
      <c r="D12" s="67"/>
      <c r="E12" s="67"/>
    </row>
    <row r="13" spans="1:5" x14ac:dyDescent="0.25">
      <c r="A13" s="72" t="s">
        <v>23</v>
      </c>
      <c r="B13" s="72"/>
      <c r="C13" s="72"/>
      <c r="D13" s="72"/>
      <c r="E13" s="72"/>
    </row>
    <row r="14" spans="1:5" x14ac:dyDescent="0.25">
      <c r="A14" s="66" t="s">
        <v>2</v>
      </c>
      <c r="B14" s="67"/>
      <c r="C14" s="67"/>
      <c r="D14" s="67"/>
      <c r="E14" s="67"/>
    </row>
    <row r="15" spans="1:5" x14ac:dyDescent="0.25">
      <c r="A15" s="72" t="s">
        <v>22</v>
      </c>
      <c r="B15" s="72"/>
      <c r="C15" s="72"/>
      <c r="D15" s="72"/>
      <c r="E15" s="72"/>
    </row>
    <row r="16" spans="1:5" x14ac:dyDescent="0.25">
      <c r="A16" s="66" t="s">
        <v>16</v>
      </c>
      <c r="B16" s="67"/>
      <c r="C16" s="67"/>
      <c r="D16" s="67"/>
      <c r="E16" s="67"/>
    </row>
    <row r="17" spans="1:8" ht="30" customHeight="1" x14ac:dyDescent="0.25">
      <c r="A17" s="72" t="s">
        <v>17</v>
      </c>
      <c r="B17" s="72"/>
      <c r="C17" s="72"/>
      <c r="D17" s="72"/>
      <c r="E17" s="72"/>
    </row>
    <row r="18" spans="1:8" ht="63" customHeight="1" x14ac:dyDescent="0.25">
      <c r="A18" s="72" t="s">
        <v>26</v>
      </c>
      <c r="B18" s="72"/>
      <c r="C18" s="72"/>
      <c r="D18" s="72"/>
      <c r="E18" s="72"/>
    </row>
    <row r="19" spans="1:8" ht="27.75" customHeight="1" x14ac:dyDescent="0.25">
      <c r="A19" s="78" t="s">
        <v>27</v>
      </c>
      <c r="B19" s="78"/>
      <c r="C19" s="78"/>
      <c r="D19" s="78"/>
      <c r="E19" s="78"/>
    </row>
    <row r="20" spans="1:8" x14ac:dyDescent="0.25">
      <c r="A20" s="78"/>
      <c r="B20" s="78"/>
      <c r="C20" s="78"/>
      <c r="D20" s="78"/>
      <c r="E20" s="78"/>
      <c r="F20" s="2">
        <v>385.1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44</v>
      </c>
      <c r="B22" s="9" t="s">
        <v>42</v>
      </c>
      <c r="C22" s="3" t="s">
        <v>4</v>
      </c>
      <c r="D22" s="3">
        <v>12.02</v>
      </c>
      <c r="E22" s="8">
        <f>D22*F20*G20</f>
        <v>13886.706</v>
      </c>
    </row>
    <row r="23" spans="1:8" ht="60" x14ac:dyDescent="0.25">
      <c r="A23" s="7" t="s">
        <v>58</v>
      </c>
      <c r="B23" s="9" t="s">
        <v>59</v>
      </c>
      <c r="C23" s="3" t="s">
        <v>4</v>
      </c>
      <c r="D23" s="3"/>
      <c r="E23" s="8">
        <f>773*2</f>
        <v>1546</v>
      </c>
    </row>
    <row r="24" spans="1:8" x14ac:dyDescent="0.25">
      <c r="A24" s="7" t="s">
        <v>43</v>
      </c>
      <c r="B24" s="9" t="s">
        <v>28</v>
      </c>
      <c r="C24" s="3" t="s">
        <v>4</v>
      </c>
      <c r="D24" s="3">
        <v>3.43</v>
      </c>
      <c r="E24" s="8">
        <f>D24*F20*G20</f>
        <v>3962.6790000000001</v>
      </c>
    </row>
    <row r="25" spans="1:8" ht="15.75" x14ac:dyDescent="0.25">
      <c r="A25" s="7" t="s">
        <v>32</v>
      </c>
      <c r="B25" s="9" t="s">
        <v>59</v>
      </c>
      <c r="C25" s="3" t="s">
        <v>33</v>
      </c>
      <c r="D25" s="22"/>
      <c r="E25" s="2">
        <v>0</v>
      </c>
    </row>
    <row r="26" spans="1:8" s="14" customFormat="1" ht="14.25" x14ac:dyDescent="0.2">
      <c r="A26" s="10" t="s">
        <v>29</v>
      </c>
      <c r="B26" s="11"/>
      <c r="C26" s="12"/>
      <c r="D26" s="12"/>
      <c r="E26" s="13">
        <f>SUM(E22:E25)</f>
        <v>19395.385000000002</v>
      </c>
    </row>
    <row r="27" spans="1:8" ht="42.75" customHeight="1" x14ac:dyDescent="0.25">
      <c r="A27" s="79" t="s">
        <v>60</v>
      </c>
      <c r="B27" s="79"/>
      <c r="C27" s="79"/>
      <c r="D27" s="79"/>
      <c r="E27" s="79"/>
    </row>
    <row r="28" spans="1:8" ht="30" customHeight="1" x14ac:dyDescent="0.25">
      <c r="A28" s="72" t="s">
        <v>21</v>
      </c>
      <c r="B28" s="72"/>
      <c r="C28" s="72"/>
      <c r="D28" s="72"/>
      <c r="E28" s="72"/>
    </row>
    <row r="29" spans="1:8" ht="13.9" customHeight="1" x14ac:dyDescent="0.25">
      <c r="A29" s="72" t="s">
        <v>20</v>
      </c>
      <c r="B29" s="72"/>
      <c r="C29" s="72"/>
      <c r="D29" s="72"/>
      <c r="E29" s="72"/>
      <c r="F29" s="14"/>
      <c r="G29" s="14"/>
      <c r="H29" s="15"/>
    </row>
    <row r="30" spans="1:8" ht="31.5" customHeight="1" x14ac:dyDescent="0.25">
      <c r="A30" s="72" t="s">
        <v>31</v>
      </c>
      <c r="B30" s="72"/>
      <c r="C30" s="72"/>
      <c r="D30" s="72"/>
      <c r="E30" s="72"/>
    </row>
    <row r="31" spans="1:8" x14ac:dyDescent="0.25">
      <c r="A31" s="72" t="s">
        <v>18</v>
      </c>
      <c r="B31" s="72"/>
      <c r="C31" s="72"/>
      <c r="D31" s="72"/>
      <c r="E31" s="72"/>
    </row>
    <row r="32" spans="1:8" x14ac:dyDescent="0.25">
      <c r="A32" s="31"/>
      <c r="B32" s="31"/>
      <c r="C32" s="31"/>
      <c r="D32" s="31"/>
      <c r="E32" s="31"/>
    </row>
    <row r="33" spans="1:5" x14ac:dyDescent="0.25">
      <c r="A33" s="77" t="s">
        <v>5</v>
      </c>
      <c r="B33" s="77"/>
      <c r="C33" s="77"/>
      <c r="D33" s="77"/>
      <c r="E33" s="77"/>
    </row>
    <row r="34" spans="1:5" x14ac:dyDescent="0.25">
      <c r="A34" s="72" t="s">
        <v>18</v>
      </c>
      <c r="B34" s="72"/>
      <c r="C34" s="72"/>
      <c r="D34" s="72"/>
      <c r="E34" s="72"/>
    </row>
    <row r="35" spans="1:5" ht="13.9" customHeight="1" x14ac:dyDescent="0.25">
      <c r="A35" s="80" t="s">
        <v>30</v>
      </c>
      <c r="B35" s="80"/>
      <c r="C35" s="80"/>
      <c r="D35" s="80"/>
      <c r="E35" s="5"/>
    </row>
    <row r="36" spans="1:5" x14ac:dyDescent="0.25">
      <c r="B36" s="81" t="s">
        <v>19</v>
      </c>
      <c r="C36" s="81"/>
      <c r="D36" s="81"/>
      <c r="E36" s="6" t="s">
        <v>6</v>
      </c>
    </row>
    <row r="37" spans="1:5" x14ac:dyDescent="0.25">
      <c r="A37" s="32"/>
      <c r="B37" s="32"/>
      <c r="C37" s="32"/>
      <c r="D37" s="32"/>
      <c r="E37" s="32"/>
    </row>
    <row r="38" spans="1:5" ht="13.9" customHeight="1" x14ac:dyDescent="0.25">
      <c r="A38" s="82" t="s">
        <v>40</v>
      </c>
      <c r="B38" s="82"/>
      <c r="C38" s="82"/>
      <c r="D38" s="82"/>
      <c r="E38" s="5"/>
    </row>
    <row r="39" spans="1:5" x14ac:dyDescent="0.25">
      <c r="B39" s="81" t="s">
        <v>19</v>
      </c>
      <c r="C39" s="81"/>
      <c r="D39" s="81"/>
      <c r="E39" s="6" t="s">
        <v>6</v>
      </c>
    </row>
    <row r="42" spans="1:5" x14ac:dyDescent="0.25">
      <c r="A42" s="2" t="s">
        <v>36</v>
      </c>
    </row>
    <row r="43" spans="1:5" x14ac:dyDescent="0.25">
      <c r="A43" s="14" t="s">
        <v>34</v>
      </c>
    </row>
    <row r="44" spans="1:5" x14ac:dyDescent="0.25">
      <c r="A44" s="2" t="s">
        <v>41</v>
      </c>
      <c r="B44" s="19">
        <f>'1кв'!B50</f>
        <v>-20981.384999999998</v>
      </c>
    </row>
    <row r="45" spans="1:5" ht="15.75" x14ac:dyDescent="0.25">
      <c r="A45" s="20" t="s">
        <v>47</v>
      </c>
      <c r="B45" s="16"/>
    </row>
    <row r="46" spans="1:5" x14ac:dyDescent="0.25">
      <c r="A46" s="2" t="s">
        <v>37</v>
      </c>
      <c r="B46" s="18">
        <v>32348.400000000001</v>
      </c>
    </row>
    <row r="47" spans="1:5" ht="30" x14ac:dyDescent="0.25">
      <c r="A47" s="30" t="s">
        <v>38</v>
      </c>
      <c r="B47" s="18">
        <f>E26</f>
        <v>19395.385000000002</v>
      </c>
    </row>
    <row r="48" spans="1:5" x14ac:dyDescent="0.25">
      <c r="A48" s="17" t="s">
        <v>39</v>
      </c>
      <c r="B48" s="19">
        <f>B44+B46-B47</f>
        <v>-8028.369999999999</v>
      </c>
    </row>
  </sheetData>
  <mergeCells count="30">
    <mergeCell ref="B39:D39"/>
    <mergeCell ref="A20:E20"/>
    <mergeCell ref="A27:E27"/>
    <mergeCell ref="A28:E28"/>
    <mergeCell ref="A29:E29"/>
    <mergeCell ref="A30:E30"/>
    <mergeCell ref="A31:E31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37" zoomScaleNormal="100" zoomScaleSheetLayoutView="100" workbookViewId="0">
      <selection activeCell="A26" sqref="A26:A27"/>
    </sheetView>
  </sheetViews>
  <sheetFormatPr defaultColWidth="9.140625" defaultRowHeight="15" x14ac:dyDescent="0.25"/>
  <cols>
    <col min="1" max="1" width="33.28515625" style="2" customWidth="1"/>
    <col min="2" max="2" width="19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68" t="s">
        <v>11</v>
      </c>
      <c r="B1" s="68"/>
      <c r="C1" s="68"/>
      <c r="D1" s="68"/>
      <c r="E1" s="68"/>
    </row>
    <row r="2" spans="1:5" ht="31.5" customHeight="1" x14ac:dyDescent="0.25">
      <c r="A2" s="69" t="s">
        <v>12</v>
      </c>
      <c r="B2" s="70"/>
      <c r="C2" s="70"/>
      <c r="D2" s="70"/>
      <c r="E2" s="70"/>
    </row>
    <row r="3" spans="1:5" x14ac:dyDescent="0.25">
      <c r="A3" s="71" t="s">
        <v>61</v>
      </c>
      <c r="B3" s="71"/>
      <c r="C3" s="71"/>
      <c r="D3" s="71"/>
      <c r="E3" s="71"/>
    </row>
    <row r="4" spans="1:5" s="1" customFormat="1" ht="15.75" x14ac:dyDescent="0.25">
      <c r="A4" s="39" t="s">
        <v>13</v>
      </c>
      <c r="B4" s="34"/>
      <c r="C4" s="34"/>
      <c r="D4" s="83" t="s">
        <v>62</v>
      </c>
      <c r="E4" s="83"/>
    </row>
    <row r="5" spans="1:5" x14ac:dyDescent="0.25">
      <c r="A5" s="36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73" t="s">
        <v>24</v>
      </c>
      <c r="B7" s="73"/>
      <c r="C7" s="73"/>
      <c r="D7" s="73"/>
      <c r="E7" s="73"/>
    </row>
    <row r="8" spans="1:5" x14ac:dyDescent="0.25">
      <c r="A8" s="66" t="s">
        <v>1</v>
      </c>
      <c r="B8" s="66"/>
      <c r="C8" s="66"/>
      <c r="D8" s="66"/>
      <c r="E8" s="66"/>
    </row>
    <row r="9" spans="1:5" x14ac:dyDescent="0.25">
      <c r="A9" s="72" t="s">
        <v>35</v>
      </c>
      <c r="B9" s="72"/>
      <c r="C9" s="72"/>
      <c r="D9" s="72"/>
      <c r="E9" s="72"/>
    </row>
    <row r="10" spans="1:5" ht="26.25" customHeight="1" x14ac:dyDescent="0.25">
      <c r="A10" s="75" t="s">
        <v>14</v>
      </c>
      <c r="B10" s="76"/>
      <c r="C10" s="76"/>
      <c r="D10" s="76"/>
      <c r="E10" s="76"/>
    </row>
    <row r="11" spans="1:5" ht="32.25" customHeight="1" x14ac:dyDescent="0.25">
      <c r="A11" s="72" t="s">
        <v>25</v>
      </c>
      <c r="B11" s="72"/>
      <c r="C11" s="72"/>
      <c r="D11" s="72"/>
      <c r="E11" s="72"/>
    </row>
    <row r="12" spans="1:5" x14ac:dyDescent="0.25">
      <c r="A12" s="66" t="s">
        <v>15</v>
      </c>
      <c r="B12" s="67"/>
      <c r="C12" s="67"/>
      <c r="D12" s="67"/>
      <c r="E12" s="67"/>
    </row>
    <row r="13" spans="1:5" x14ac:dyDescent="0.25">
      <c r="A13" s="72" t="s">
        <v>23</v>
      </c>
      <c r="B13" s="72"/>
      <c r="C13" s="72"/>
      <c r="D13" s="72"/>
      <c r="E13" s="72"/>
    </row>
    <row r="14" spans="1:5" x14ac:dyDescent="0.25">
      <c r="A14" s="66" t="s">
        <v>2</v>
      </c>
      <c r="B14" s="67"/>
      <c r="C14" s="67"/>
      <c r="D14" s="67"/>
      <c r="E14" s="67"/>
    </row>
    <row r="15" spans="1:5" x14ac:dyDescent="0.25">
      <c r="A15" s="72" t="s">
        <v>22</v>
      </c>
      <c r="B15" s="72"/>
      <c r="C15" s="72"/>
      <c r="D15" s="72"/>
      <c r="E15" s="72"/>
    </row>
    <row r="16" spans="1:5" x14ac:dyDescent="0.25">
      <c r="A16" s="66" t="s">
        <v>16</v>
      </c>
      <c r="B16" s="67"/>
      <c r="C16" s="67"/>
      <c r="D16" s="67"/>
      <c r="E16" s="67"/>
    </row>
    <row r="17" spans="1:8" ht="30" customHeight="1" x14ac:dyDescent="0.25">
      <c r="A17" s="72" t="s">
        <v>17</v>
      </c>
      <c r="B17" s="72"/>
      <c r="C17" s="72"/>
      <c r="D17" s="72"/>
      <c r="E17" s="72"/>
    </row>
    <row r="18" spans="1:8" ht="63" customHeight="1" x14ac:dyDescent="0.25">
      <c r="A18" s="72" t="s">
        <v>26</v>
      </c>
      <c r="B18" s="72"/>
      <c r="C18" s="72"/>
      <c r="D18" s="72"/>
      <c r="E18" s="72"/>
    </row>
    <row r="19" spans="1:8" ht="27.75" customHeight="1" x14ac:dyDescent="0.25">
      <c r="A19" s="78" t="s">
        <v>27</v>
      </c>
      <c r="B19" s="78"/>
      <c r="C19" s="78"/>
      <c r="D19" s="78"/>
      <c r="E19" s="78"/>
    </row>
    <row r="20" spans="1:8" x14ac:dyDescent="0.25">
      <c r="A20" s="78"/>
      <c r="B20" s="78"/>
      <c r="C20" s="78"/>
      <c r="D20" s="78"/>
      <c r="E20" s="78"/>
      <c r="F20" s="2">
        <v>385.1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44</v>
      </c>
      <c r="B22" s="9" t="s">
        <v>42</v>
      </c>
      <c r="C22" s="3" t="s">
        <v>4</v>
      </c>
      <c r="D22" s="3">
        <v>12.74</v>
      </c>
      <c r="E22" s="8">
        <f>D22*F20*G20</f>
        <v>14718.522000000001</v>
      </c>
    </row>
    <row r="23" spans="1:8" ht="45" x14ac:dyDescent="0.25">
      <c r="A23" s="7" t="s">
        <v>64</v>
      </c>
      <c r="B23" s="9" t="s">
        <v>63</v>
      </c>
      <c r="C23" s="3" t="s">
        <v>4</v>
      </c>
      <c r="D23" s="3"/>
      <c r="E23" s="8">
        <f>773*2</f>
        <v>1546</v>
      </c>
    </row>
    <row r="24" spans="1:8" x14ac:dyDescent="0.25">
      <c r="A24" s="7" t="s">
        <v>43</v>
      </c>
      <c r="B24" s="9" t="s">
        <v>28</v>
      </c>
      <c r="C24" s="3" t="s">
        <v>4</v>
      </c>
      <c r="D24" s="3">
        <v>3.6</v>
      </c>
      <c r="E24" s="8">
        <f>D24*F20*G20</f>
        <v>4159.08</v>
      </c>
    </row>
    <row r="25" spans="1:8" ht="15.75" x14ac:dyDescent="0.25">
      <c r="A25" s="7" t="s">
        <v>32</v>
      </c>
      <c r="B25" s="9" t="s">
        <v>63</v>
      </c>
      <c r="C25" s="3" t="s">
        <v>33</v>
      </c>
      <c r="D25" s="22"/>
      <c r="E25" s="2">
        <v>5.91</v>
      </c>
    </row>
    <row r="26" spans="1:8" ht="30" x14ac:dyDescent="0.25">
      <c r="A26" s="7" t="s">
        <v>67</v>
      </c>
      <c r="B26" s="9" t="s">
        <v>65</v>
      </c>
      <c r="C26" s="3" t="s">
        <v>33</v>
      </c>
      <c r="D26" s="22"/>
      <c r="E26" s="8">
        <v>46756.3</v>
      </c>
    </row>
    <row r="27" spans="1:8" ht="15.75" x14ac:dyDescent="0.25">
      <c r="A27" s="24" t="s">
        <v>66</v>
      </c>
      <c r="B27" s="9" t="s">
        <v>65</v>
      </c>
      <c r="C27" s="3" t="s">
        <v>33</v>
      </c>
      <c r="D27" s="22"/>
      <c r="E27" s="8">
        <v>30871.27</v>
      </c>
    </row>
    <row r="28" spans="1:8" s="14" customFormat="1" ht="14.25" x14ac:dyDescent="0.2">
      <c r="A28" s="10" t="s">
        <v>29</v>
      </c>
      <c r="B28" s="11"/>
      <c r="C28" s="12"/>
      <c r="D28" s="12"/>
      <c r="E28" s="13">
        <f>SUM(E22:E27)</f>
        <v>98057.082000000009</v>
      </c>
    </row>
    <row r="29" spans="1:8" ht="42.75" customHeight="1" x14ac:dyDescent="0.25">
      <c r="A29" s="79" t="s">
        <v>68</v>
      </c>
      <c r="B29" s="79"/>
      <c r="C29" s="79"/>
      <c r="D29" s="79"/>
      <c r="E29" s="79"/>
    </row>
    <row r="30" spans="1:8" ht="30" customHeight="1" x14ac:dyDescent="0.25">
      <c r="A30" s="72" t="s">
        <v>21</v>
      </c>
      <c r="B30" s="72"/>
      <c r="C30" s="72"/>
      <c r="D30" s="72"/>
      <c r="E30" s="72"/>
    </row>
    <row r="31" spans="1:8" ht="13.9" customHeight="1" x14ac:dyDescent="0.25">
      <c r="A31" s="72" t="s">
        <v>20</v>
      </c>
      <c r="B31" s="72"/>
      <c r="C31" s="72"/>
      <c r="D31" s="72"/>
      <c r="E31" s="72"/>
      <c r="F31" s="14"/>
      <c r="G31" s="14"/>
      <c r="H31" s="15"/>
    </row>
    <row r="32" spans="1:8" ht="31.5" customHeight="1" x14ac:dyDescent="0.25">
      <c r="A32" s="72" t="s">
        <v>31</v>
      </c>
      <c r="B32" s="72"/>
      <c r="C32" s="72"/>
      <c r="D32" s="72"/>
      <c r="E32" s="72"/>
    </row>
    <row r="33" spans="1:5" x14ac:dyDescent="0.25">
      <c r="A33" s="72" t="s">
        <v>18</v>
      </c>
      <c r="B33" s="72"/>
      <c r="C33" s="72"/>
      <c r="D33" s="72"/>
      <c r="E33" s="72"/>
    </row>
    <row r="34" spans="1:5" x14ac:dyDescent="0.25">
      <c r="A34" s="37"/>
      <c r="B34" s="37"/>
      <c r="C34" s="37"/>
      <c r="D34" s="37"/>
      <c r="E34" s="37"/>
    </row>
    <row r="35" spans="1:5" x14ac:dyDescent="0.25">
      <c r="A35" s="77" t="s">
        <v>5</v>
      </c>
      <c r="B35" s="77"/>
      <c r="C35" s="77"/>
      <c r="D35" s="77"/>
      <c r="E35" s="77"/>
    </row>
    <row r="36" spans="1:5" x14ac:dyDescent="0.25">
      <c r="A36" s="72" t="s">
        <v>18</v>
      </c>
      <c r="B36" s="72"/>
      <c r="C36" s="72"/>
      <c r="D36" s="72"/>
      <c r="E36" s="72"/>
    </row>
    <row r="37" spans="1:5" ht="13.9" customHeight="1" x14ac:dyDescent="0.25">
      <c r="A37" s="80" t="s">
        <v>30</v>
      </c>
      <c r="B37" s="80"/>
      <c r="C37" s="80"/>
      <c r="D37" s="80"/>
      <c r="E37" s="5"/>
    </row>
    <row r="38" spans="1:5" x14ac:dyDescent="0.25">
      <c r="B38" s="81" t="s">
        <v>19</v>
      </c>
      <c r="C38" s="81"/>
      <c r="D38" s="81"/>
      <c r="E38" s="6" t="s">
        <v>6</v>
      </c>
    </row>
    <row r="39" spans="1:5" x14ac:dyDescent="0.25">
      <c r="A39" s="35"/>
      <c r="B39" s="35"/>
      <c r="C39" s="35"/>
      <c r="D39" s="35"/>
      <c r="E39" s="35"/>
    </row>
    <row r="40" spans="1:5" ht="13.9" customHeight="1" x14ac:dyDescent="0.25">
      <c r="A40" s="82" t="s">
        <v>40</v>
      </c>
      <c r="B40" s="82"/>
      <c r="C40" s="82"/>
      <c r="D40" s="82"/>
      <c r="E40" s="5"/>
    </row>
    <row r="41" spans="1:5" x14ac:dyDescent="0.25">
      <c r="B41" s="81" t="s">
        <v>19</v>
      </c>
      <c r="C41" s="81"/>
      <c r="D41" s="81"/>
      <c r="E41" s="6" t="s">
        <v>6</v>
      </c>
    </row>
    <row r="44" spans="1:5" x14ac:dyDescent="0.25">
      <c r="A44" s="2" t="s">
        <v>36</v>
      </c>
    </row>
    <row r="45" spans="1:5" x14ac:dyDescent="0.25">
      <c r="A45" s="14" t="s">
        <v>34</v>
      </c>
    </row>
    <row r="46" spans="1:5" x14ac:dyDescent="0.25">
      <c r="A46" s="2" t="s">
        <v>41</v>
      </c>
      <c r="B46" s="19">
        <f>'2кв'!B48</f>
        <v>-8028.369999999999</v>
      </c>
    </row>
    <row r="47" spans="1:5" ht="15.75" x14ac:dyDescent="0.25">
      <c r="A47" s="20" t="s">
        <v>69</v>
      </c>
      <c r="B47" s="16"/>
    </row>
    <row r="48" spans="1:5" x14ac:dyDescent="0.25">
      <c r="A48" s="2" t="s">
        <v>37</v>
      </c>
      <c r="B48" s="18">
        <v>33888.800000000003</v>
      </c>
    </row>
    <row r="49" spans="1:2" ht="30" x14ac:dyDescent="0.25">
      <c r="A49" s="38" t="s">
        <v>38</v>
      </c>
      <c r="B49" s="18">
        <f>E28</f>
        <v>98057.082000000009</v>
      </c>
    </row>
    <row r="50" spans="1:2" x14ac:dyDescent="0.25">
      <c r="A50" s="17" t="s">
        <v>39</v>
      </c>
      <c r="B50" s="19">
        <f>B46+B48-B49</f>
        <v>-72196.652000000002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37" zoomScaleNormal="100" zoomScaleSheetLayoutView="100" workbookViewId="0">
      <selection activeCell="B50" sqref="B50"/>
    </sheetView>
  </sheetViews>
  <sheetFormatPr defaultColWidth="9.140625" defaultRowHeight="15" x14ac:dyDescent="0.25"/>
  <cols>
    <col min="1" max="1" width="33.28515625" style="2" customWidth="1"/>
    <col min="2" max="2" width="19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68" t="s">
        <v>11</v>
      </c>
      <c r="B1" s="68"/>
      <c r="C1" s="68"/>
      <c r="D1" s="68"/>
      <c r="E1" s="68"/>
    </row>
    <row r="2" spans="1:5" ht="31.5" customHeight="1" x14ac:dyDescent="0.25">
      <c r="A2" s="69" t="s">
        <v>12</v>
      </c>
      <c r="B2" s="70"/>
      <c r="C2" s="70"/>
      <c r="D2" s="70"/>
      <c r="E2" s="70"/>
    </row>
    <row r="3" spans="1:5" x14ac:dyDescent="0.25">
      <c r="A3" s="71" t="s">
        <v>89</v>
      </c>
      <c r="B3" s="71"/>
      <c r="C3" s="71"/>
      <c r="D3" s="71"/>
      <c r="E3" s="71"/>
    </row>
    <row r="4" spans="1:5" s="1" customFormat="1" ht="15.75" x14ac:dyDescent="0.25">
      <c r="A4" s="39" t="s">
        <v>13</v>
      </c>
      <c r="B4" s="34"/>
      <c r="C4" s="34"/>
      <c r="D4" s="83" t="s">
        <v>90</v>
      </c>
      <c r="E4" s="83"/>
    </row>
    <row r="5" spans="1:5" x14ac:dyDescent="0.25">
      <c r="A5" s="42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73" t="s">
        <v>24</v>
      </c>
      <c r="B7" s="73"/>
      <c r="C7" s="73"/>
      <c r="D7" s="73"/>
      <c r="E7" s="73"/>
    </row>
    <row r="8" spans="1:5" x14ac:dyDescent="0.25">
      <c r="A8" s="66" t="s">
        <v>1</v>
      </c>
      <c r="B8" s="66"/>
      <c r="C8" s="66"/>
      <c r="D8" s="66"/>
      <c r="E8" s="66"/>
    </row>
    <row r="9" spans="1:5" x14ac:dyDescent="0.25">
      <c r="A9" s="72" t="s">
        <v>35</v>
      </c>
      <c r="B9" s="72"/>
      <c r="C9" s="72"/>
      <c r="D9" s="72"/>
      <c r="E9" s="72"/>
    </row>
    <row r="10" spans="1:5" ht="26.25" customHeight="1" x14ac:dyDescent="0.25">
      <c r="A10" s="75" t="s">
        <v>14</v>
      </c>
      <c r="B10" s="76"/>
      <c r="C10" s="76"/>
      <c r="D10" s="76"/>
      <c r="E10" s="76"/>
    </row>
    <row r="11" spans="1:5" ht="32.25" customHeight="1" x14ac:dyDescent="0.25">
      <c r="A11" s="72" t="s">
        <v>25</v>
      </c>
      <c r="B11" s="72"/>
      <c r="C11" s="72"/>
      <c r="D11" s="72"/>
      <c r="E11" s="72"/>
    </row>
    <row r="12" spans="1:5" x14ac:dyDescent="0.25">
      <c r="A12" s="66" t="s">
        <v>15</v>
      </c>
      <c r="B12" s="67"/>
      <c r="C12" s="67"/>
      <c r="D12" s="67"/>
      <c r="E12" s="67"/>
    </row>
    <row r="13" spans="1:5" x14ac:dyDescent="0.25">
      <c r="A13" s="72" t="s">
        <v>23</v>
      </c>
      <c r="B13" s="72"/>
      <c r="C13" s="72"/>
      <c r="D13" s="72"/>
      <c r="E13" s="72"/>
    </row>
    <row r="14" spans="1:5" x14ac:dyDescent="0.25">
      <c r="A14" s="66" t="s">
        <v>2</v>
      </c>
      <c r="B14" s="67"/>
      <c r="C14" s="67"/>
      <c r="D14" s="67"/>
      <c r="E14" s="67"/>
    </row>
    <row r="15" spans="1:5" x14ac:dyDescent="0.25">
      <c r="A15" s="72" t="s">
        <v>22</v>
      </c>
      <c r="B15" s="72"/>
      <c r="C15" s="72"/>
      <c r="D15" s="72"/>
      <c r="E15" s="72"/>
    </row>
    <row r="16" spans="1:5" x14ac:dyDescent="0.25">
      <c r="A16" s="66" t="s">
        <v>16</v>
      </c>
      <c r="B16" s="67"/>
      <c r="C16" s="67"/>
      <c r="D16" s="67"/>
      <c r="E16" s="67"/>
    </row>
    <row r="17" spans="1:8" ht="30" customHeight="1" x14ac:dyDescent="0.25">
      <c r="A17" s="72" t="s">
        <v>17</v>
      </c>
      <c r="B17" s="72"/>
      <c r="C17" s="72"/>
      <c r="D17" s="72"/>
      <c r="E17" s="72"/>
    </row>
    <row r="18" spans="1:8" ht="63" customHeight="1" x14ac:dyDescent="0.25">
      <c r="A18" s="72" t="s">
        <v>26</v>
      </c>
      <c r="B18" s="72"/>
      <c r="C18" s="72"/>
      <c r="D18" s="72"/>
      <c r="E18" s="72"/>
    </row>
    <row r="19" spans="1:8" ht="27.75" customHeight="1" x14ac:dyDescent="0.25">
      <c r="A19" s="78" t="s">
        <v>27</v>
      </c>
      <c r="B19" s="78"/>
      <c r="C19" s="78"/>
      <c r="D19" s="78"/>
      <c r="E19" s="78"/>
    </row>
    <row r="20" spans="1:8" x14ac:dyDescent="0.25">
      <c r="A20" s="78"/>
      <c r="B20" s="78"/>
      <c r="C20" s="78"/>
      <c r="D20" s="78"/>
      <c r="E20" s="78"/>
      <c r="F20" s="2">
        <v>385.1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44</v>
      </c>
      <c r="B22" s="9" t="s">
        <v>42</v>
      </c>
      <c r="C22" s="3" t="s">
        <v>4</v>
      </c>
      <c r="D22" s="3">
        <v>12.74</v>
      </c>
      <c r="E22" s="8">
        <f>D22*F20*G20</f>
        <v>14718.522000000001</v>
      </c>
    </row>
    <row r="23" spans="1:8" ht="45" x14ac:dyDescent="0.25">
      <c r="A23" s="7" t="s">
        <v>64</v>
      </c>
      <c r="B23" s="9" t="s">
        <v>91</v>
      </c>
      <c r="C23" s="3" t="s">
        <v>4</v>
      </c>
      <c r="D23" s="3"/>
      <c r="E23" s="8">
        <f>773*2</f>
        <v>1546</v>
      </c>
    </row>
    <row r="24" spans="1:8" x14ac:dyDescent="0.25">
      <c r="A24" s="7" t="s">
        <v>43</v>
      </c>
      <c r="B24" s="9" t="s">
        <v>28</v>
      </c>
      <c r="C24" s="3" t="s">
        <v>4</v>
      </c>
      <c r="D24" s="3">
        <v>3.6</v>
      </c>
      <c r="E24" s="8">
        <f>D24*F20*G20</f>
        <v>4159.08</v>
      </c>
    </row>
    <row r="25" spans="1:8" ht="15.75" x14ac:dyDescent="0.25">
      <c r="A25" s="7" t="s">
        <v>32</v>
      </c>
      <c r="B25" s="9" t="s">
        <v>91</v>
      </c>
      <c r="C25" s="3" t="s">
        <v>33</v>
      </c>
      <c r="D25" s="22"/>
      <c r="E25" s="2">
        <v>63</v>
      </c>
    </row>
    <row r="26" spans="1:8" ht="15.75" x14ac:dyDescent="0.25">
      <c r="A26" s="24"/>
      <c r="B26" s="9"/>
      <c r="C26" s="3"/>
      <c r="D26" s="22"/>
      <c r="E26" s="8"/>
    </row>
    <row r="27" spans="1:8" s="14" customFormat="1" ht="14.25" x14ac:dyDescent="0.2">
      <c r="A27" s="10" t="s">
        <v>29</v>
      </c>
      <c r="B27" s="11"/>
      <c r="C27" s="12"/>
      <c r="D27" s="12"/>
      <c r="E27" s="13">
        <f>SUM(E22:E26)</f>
        <v>20486.601999999999</v>
      </c>
    </row>
    <row r="28" spans="1:8" ht="42.75" customHeight="1" x14ac:dyDescent="0.25">
      <c r="A28" s="79" t="s">
        <v>92</v>
      </c>
      <c r="B28" s="79"/>
      <c r="C28" s="79"/>
      <c r="D28" s="79"/>
      <c r="E28" s="79"/>
    </row>
    <row r="29" spans="1:8" ht="30" customHeight="1" x14ac:dyDescent="0.25">
      <c r="A29" s="72" t="s">
        <v>21</v>
      </c>
      <c r="B29" s="72"/>
      <c r="C29" s="72"/>
      <c r="D29" s="72"/>
      <c r="E29" s="72"/>
    </row>
    <row r="30" spans="1:8" ht="13.9" customHeight="1" x14ac:dyDescent="0.25">
      <c r="A30" s="72" t="s">
        <v>20</v>
      </c>
      <c r="B30" s="72"/>
      <c r="C30" s="72"/>
      <c r="D30" s="72"/>
      <c r="E30" s="72"/>
      <c r="F30" s="14"/>
      <c r="G30" s="14"/>
      <c r="H30" s="15"/>
    </row>
    <row r="31" spans="1:8" ht="31.5" customHeight="1" x14ac:dyDescent="0.25">
      <c r="A31" s="72" t="s">
        <v>31</v>
      </c>
      <c r="B31" s="72"/>
      <c r="C31" s="72"/>
      <c r="D31" s="72"/>
      <c r="E31" s="72"/>
    </row>
    <row r="32" spans="1:8" x14ac:dyDescent="0.25">
      <c r="A32" s="72" t="s">
        <v>18</v>
      </c>
      <c r="B32" s="72"/>
      <c r="C32" s="72"/>
      <c r="D32" s="72"/>
      <c r="E32" s="72"/>
    </row>
    <row r="33" spans="1:5" x14ac:dyDescent="0.25">
      <c r="A33" s="40"/>
      <c r="B33" s="40"/>
      <c r="C33" s="40"/>
      <c r="D33" s="40"/>
      <c r="E33" s="40"/>
    </row>
    <row r="34" spans="1:5" x14ac:dyDescent="0.25">
      <c r="A34" s="77" t="s">
        <v>5</v>
      </c>
      <c r="B34" s="77"/>
      <c r="C34" s="77"/>
      <c r="D34" s="77"/>
      <c r="E34" s="77"/>
    </row>
    <row r="35" spans="1:5" x14ac:dyDescent="0.25">
      <c r="A35" s="72" t="s">
        <v>18</v>
      </c>
      <c r="B35" s="72"/>
      <c r="C35" s="72"/>
      <c r="D35" s="72"/>
      <c r="E35" s="72"/>
    </row>
    <row r="36" spans="1:5" ht="13.9" customHeight="1" x14ac:dyDescent="0.25">
      <c r="A36" s="80" t="s">
        <v>30</v>
      </c>
      <c r="B36" s="80"/>
      <c r="C36" s="80"/>
      <c r="D36" s="80"/>
      <c r="E36" s="5"/>
    </row>
    <row r="37" spans="1:5" x14ac:dyDescent="0.25">
      <c r="B37" s="81" t="s">
        <v>19</v>
      </c>
      <c r="C37" s="81"/>
      <c r="D37" s="81"/>
      <c r="E37" s="6" t="s">
        <v>6</v>
      </c>
    </row>
    <row r="38" spans="1:5" x14ac:dyDescent="0.25">
      <c r="A38" s="41"/>
      <c r="B38" s="41"/>
      <c r="C38" s="41"/>
      <c r="D38" s="41"/>
      <c r="E38" s="41"/>
    </row>
    <row r="39" spans="1:5" ht="13.9" customHeight="1" x14ac:dyDescent="0.25">
      <c r="A39" s="82" t="s">
        <v>40</v>
      </c>
      <c r="B39" s="82"/>
      <c r="C39" s="82"/>
      <c r="D39" s="82"/>
      <c r="E39" s="5"/>
    </row>
    <row r="40" spans="1:5" x14ac:dyDescent="0.25">
      <c r="B40" s="81" t="s">
        <v>19</v>
      </c>
      <c r="C40" s="81"/>
      <c r="D40" s="81"/>
      <c r="E40" s="6" t="s">
        <v>6</v>
      </c>
    </row>
    <row r="43" spans="1:5" x14ac:dyDescent="0.25">
      <c r="A43" s="2" t="s">
        <v>36</v>
      </c>
    </row>
    <row r="44" spans="1:5" x14ac:dyDescent="0.25">
      <c r="A44" s="14" t="s">
        <v>34</v>
      </c>
    </row>
    <row r="45" spans="1:5" x14ac:dyDescent="0.25">
      <c r="A45" s="2" t="s">
        <v>41</v>
      </c>
      <c r="B45" s="19">
        <f>'3кв'!B50</f>
        <v>-72196.652000000002</v>
      </c>
    </row>
    <row r="46" spans="1:5" ht="15.75" x14ac:dyDescent="0.25">
      <c r="A46" s="20" t="s">
        <v>69</v>
      </c>
      <c r="B46" s="16"/>
    </row>
    <row r="47" spans="1:5" x14ac:dyDescent="0.25">
      <c r="A47" s="2" t="s">
        <v>37</v>
      </c>
      <c r="B47" s="18">
        <v>34659</v>
      </c>
    </row>
    <row r="48" spans="1:5" ht="30" x14ac:dyDescent="0.25">
      <c r="A48" s="43" t="s">
        <v>38</v>
      </c>
      <c r="B48" s="18">
        <f>E27</f>
        <v>20486.601999999999</v>
      </c>
    </row>
    <row r="49" spans="1:2" x14ac:dyDescent="0.25">
      <c r="A49" s="17" t="s">
        <v>39</v>
      </c>
      <c r="B49" s="19">
        <f>B45+B47-B48</f>
        <v>-58024.254000000001</v>
      </c>
    </row>
  </sheetData>
  <mergeCells count="30"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view="pageBreakPreview" zoomScaleNormal="100" zoomScaleSheetLayoutView="100" workbookViewId="0">
      <selection activeCell="C30" sqref="C30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5.28515625" style="52" customWidth="1"/>
    <col min="4" max="4" width="11.8554687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86" t="s">
        <v>70</v>
      </c>
      <c r="B1" s="86"/>
      <c r="C1" s="86"/>
      <c r="D1" s="44"/>
    </row>
    <row r="2" spans="1:5" x14ac:dyDescent="0.25">
      <c r="A2" s="87" t="s">
        <v>71</v>
      </c>
      <c r="B2" s="87"/>
      <c r="C2" s="87"/>
      <c r="D2" s="16"/>
    </row>
    <row r="3" spans="1:5" x14ac:dyDescent="0.25">
      <c r="A3" s="87" t="s">
        <v>72</v>
      </c>
      <c r="B3" s="87"/>
      <c r="C3" s="87"/>
      <c r="D3" s="16"/>
    </row>
    <row r="4" spans="1:5" x14ac:dyDescent="0.25">
      <c r="A4" s="86" t="s">
        <v>88</v>
      </c>
      <c r="B4" s="86"/>
      <c r="C4" s="86"/>
      <c r="D4" s="44"/>
    </row>
    <row r="5" spans="1:5" x14ac:dyDescent="0.25">
      <c r="A5" s="88"/>
      <c r="B5" s="88"/>
      <c r="C5" s="88"/>
    </row>
    <row r="6" spans="1:5" x14ac:dyDescent="0.25">
      <c r="A6" s="16"/>
      <c r="B6" s="53" t="s">
        <v>73</v>
      </c>
      <c r="C6" s="54">
        <f>'1кв'!B46</f>
        <v>-14530.52</v>
      </c>
      <c r="D6" s="45"/>
    </row>
    <row r="7" spans="1:5" x14ac:dyDescent="0.25">
      <c r="A7" s="16"/>
      <c r="B7" s="53" t="s">
        <v>93</v>
      </c>
      <c r="C7" s="54"/>
      <c r="D7" s="45"/>
    </row>
    <row r="8" spans="1:5" x14ac:dyDescent="0.25">
      <c r="A8" s="46" t="s">
        <v>74</v>
      </c>
      <c r="B8" s="55" t="s">
        <v>75</v>
      </c>
      <c r="C8" s="56">
        <f>'1кв'!B48+'2кв'!B46+'3кв'!B48+'4кв'!B47</f>
        <v>133244.6</v>
      </c>
      <c r="D8" s="47"/>
    </row>
    <row r="9" spans="1:5" x14ac:dyDescent="0.25">
      <c r="A9" s="34"/>
      <c r="B9" s="55" t="s">
        <v>76</v>
      </c>
      <c r="C9" s="54">
        <f>SUM(C8:C8)</f>
        <v>133244.6</v>
      </c>
      <c r="D9" s="45"/>
    </row>
    <row r="10" spans="1:5" x14ac:dyDescent="0.25">
      <c r="B10" s="84"/>
      <c r="C10" s="85"/>
      <c r="D10" s="48"/>
      <c r="E10" s="49"/>
    </row>
    <row r="11" spans="1:5" x14ac:dyDescent="0.25">
      <c r="A11" s="50" t="s">
        <v>77</v>
      </c>
      <c r="B11" s="57" t="s">
        <v>78</v>
      </c>
      <c r="C11" s="58">
        <f>'1кв'!E22+'2кв'!E22+'3кв'!E22+'4кв'!E22</f>
        <v>57210.456000000006</v>
      </c>
      <c r="D11" s="48"/>
    </row>
    <row r="12" spans="1:5" x14ac:dyDescent="0.25">
      <c r="B12" s="59" t="s">
        <v>43</v>
      </c>
      <c r="C12" s="58">
        <f>'1кв'!E24+'2кв'!E24+'3кв'!E24+'4кв'!E24</f>
        <v>16243.518</v>
      </c>
      <c r="D12" s="48"/>
      <c r="E12" s="49"/>
    </row>
    <row r="13" spans="1:5" ht="31.5" x14ac:dyDescent="0.25">
      <c r="B13" s="59" t="s">
        <v>79</v>
      </c>
      <c r="C13" s="58">
        <f>'1кв'!E23+'2кв'!E23+'3кв'!E23+'4кв'!E23</f>
        <v>6957</v>
      </c>
      <c r="D13" s="48"/>
    </row>
    <row r="14" spans="1:5" x14ac:dyDescent="0.25">
      <c r="A14" s="50"/>
      <c r="B14" s="60" t="s">
        <v>32</v>
      </c>
      <c r="C14" s="58">
        <f>'1кв'!E25+'2кв'!E25+'3кв'!E25+'4кв'!E25</f>
        <v>104.16</v>
      </c>
      <c r="D14" s="48"/>
    </row>
    <row r="15" spans="1:5" x14ac:dyDescent="0.25">
      <c r="A15" s="50"/>
      <c r="B15" s="61" t="s">
        <v>94</v>
      </c>
      <c r="C15" s="58">
        <f>'1кв'!E27</f>
        <v>206.95</v>
      </c>
      <c r="D15" s="48"/>
    </row>
    <row r="16" spans="1:5" x14ac:dyDescent="0.25">
      <c r="A16" s="50"/>
      <c r="B16" s="61" t="s">
        <v>99</v>
      </c>
      <c r="C16" s="58">
        <f>SUM(C18:C20)</f>
        <v>96016.25</v>
      </c>
      <c r="D16" s="48"/>
    </row>
    <row r="17" spans="1:6" x14ac:dyDescent="0.25">
      <c r="A17" s="50"/>
      <c r="B17" s="61" t="s">
        <v>95</v>
      </c>
      <c r="C17" s="58"/>
      <c r="D17" s="48"/>
    </row>
    <row r="18" spans="1:6" x14ac:dyDescent="0.25">
      <c r="A18" s="50"/>
      <c r="B18" s="61" t="s">
        <v>96</v>
      </c>
      <c r="C18" s="58">
        <f>'1кв'!E26</f>
        <v>18388.68</v>
      </c>
      <c r="D18" s="48"/>
    </row>
    <row r="19" spans="1:6" x14ac:dyDescent="0.25">
      <c r="A19" s="50"/>
      <c r="B19" s="59" t="s">
        <v>97</v>
      </c>
      <c r="C19" s="58">
        <f>'3кв'!E26</f>
        <v>46756.3</v>
      </c>
      <c r="D19" s="48"/>
    </row>
    <row r="20" spans="1:6" x14ac:dyDescent="0.25">
      <c r="A20" s="50"/>
      <c r="B20" s="62" t="s">
        <v>98</v>
      </c>
      <c r="C20" s="58">
        <f>'3кв'!E27</f>
        <v>30871.27</v>
      </c>
      <c r="D20" s="48"/>
    </row>
    <row r="21" spans="1:6" x14ac:dyDescent="0.25">
      <c r="A21" s="50"/>
      <c r="B21" s="61"/>
      <c r="C21" s="58"/>
      <c r="D21" s="48"/>
    </row>
    <row r="22" spans="1:6" x14ac:dyDescent="0.25">
      <c r="B22" s="63" t="s">
        <v>80</v>
      </c>
      <c r="C22" s="54">
        <f>SUM(C11:C16)</f>
        <v>176738.334</v>
      </c>
      <c r="D22" s="48"/>
      <c r="E22" s="49"/>
      <c r="F22" s="49"/>
    </row>
    <row r="23" spans="1:6" x14ac:dyDescent="0.25">
      <c r="B23" s="64" t="s">
        <v>81</v>
      </c>
      <c r="C23" s="54">
        <f>(C6+C9)-C22</f>
        <v>-58024.254000000001</v>
      </c>
      <c r="D23" s="48"/>
      <c r="E23" s="49"/>
    </row>
    <row r="24" spans="1:6" x14ac:dyDescent="0.25">
      <c r="B24" s="46"/>
      <c r="C24" s="51"/>
      <c r="D24" s="48"/>
    </row>
    <row r="25" spans="1:6" x14ac:dyDescent="0.25">
      <c r="B25" s="46" t="s">
        <v>100</v>
      </c>
      <c r="C25" s="46"/>
      <c r="D25" s="48"/>
    </row>
    <row r="26" spans="1:6" x14ac:dyDescent="0.25">
      <c r="B26" s="46" t="s">
        <v>101</v>
      </c>
      <c r="C26" s="46">
        <v>0</v>
      </c>
      <c r="D26" s="48"/>
    </row>
    <row r="27" spans="1:6" x14ac:dyDescent="0.25">
      <c r="B27" s="65" t="s">
        <v>102</v>
      </c>
      <c r="C27" s="65">
        <v>0</v>
      </c>
      <c r="D27" s="48"/>
    </row>
    <row r="28" spans="1:6" x14ac:dyDescent="0.25">
      <c r="B28" s="46" t="s">
        <v>103</v>
      </c>
      <c r="C28" s="46">
        <f>C27-C26</f>
        <v>0</v>
      </c>
      <c r="D28" s="48"/>
    </row>
    <row r="29" spans="1:6" x14ac:dyDescent="0.25">
      <c r="B29" s="46"/>
      <c r="C29" s="51"/>
      <c r="D29" s="48"/>
    </row>
    <row r="30" spans="1:6" x14ac:dyDescent="0.25">
      <c r="B30" s="46"/>
      <c r="C30" s="51"/>
      <c r="D30" s="48"/>
    </row>
    <row r="31" spans="1:6" x14ac:dyDescent="0.25">
      <c r="A31" s="46" t="s">
        <v>82</v>
      </c>
      <c r="C31" s="51"/>
      <c r="D31" s="48"/>
    </row>
    <row r="32" spans="1:6" x14ac:dyDescent="0.25">
      <c r="B32" s="46"/>
      <c r="C32" s="51"/>
      <c r="D32" s="48"/>
    </row>
    <row r="33" spans="1:4" x14ac:dyDescent="0.25">
      <c r="B33" s="46"/>
      <c r="C33" s="51"/>
      <c r="D33" s="48"/>
    </row>
    <row r="34" spans="1:4" x14ac:dyDescent="0.25">
      <c r="A34" s="1" t="s">
        <v>83</v>
      </c>
      <c r="B34" s="46" t="s">
        <v>84</v>
      </c>
      <c r="C34" s="51"/>
      <c r="D34" s="48"/>
    </row>
    <row r="35" spans="1:4" x14ac:dyDescent="0.25">
      <c r="B35" s="46" t="s">
        <v>85</v>
      </c>
      <c r="C35" s="51"/>
      <c r="D35" s="48"/>
    </row>
    <row r="36" spans="1:4" x14ac:dyDescent="0.25">
      <c r="B36" s="46" t="s">
        <v>86</v>
      </c>
      <c r="C36" s="51"/>
      <c r="D36" s="48"/>
    </row>
    <row r="37" spans="1:4" x14ac:dyDescent="0.25">
      <c r="B37" s="46"/>
      <c r="C37" s="51"/>
      <c r="D37" s="48"/>
    </row>
    <row r="38" spans="1:4" x14ac:dyDescent="0.25">
      <c r="B38" s="46"/>
      <c r="C38" s="51"/>
      <c r="D38" s="48"/>
    </row>
    <row r="39" spans="1:4" x14ac:dyDescent="0.25">
      <c r="B39" s="46" t="s">
        <v>87</v>
      </c>
      <c r="C39" s="51"/>
      <c r="D39" s="48"/>
    </row>
    <row r="40" spans="1:4" x14ac:dyDescent="0.25">
      <c r="B40" s="46"/>
      <c r="C40" s="51"/>
      <c r="D40" s="48"/>
    </row>
    <row r="41" spans="1:4" x14ac:dyDescent="0.25">
      <c r="B41" s="46"/>
      <c r="C41" s="51"/>
      <c r="D41" s="48"/>
    </row>
    <row r="42" spans="1:4" x14ac:dyDescent="0.25">
      <c r="B42" s="46"/>
      <c r="C42" s="51"/>
      <c r="D42" s="48"/>
    </row>
    <row r="43" spans="1:4" x14ac:dyDescent="0.25">
      <c r="B43" s="46"/>
      <c r="C43" s="51"/>
      <c r="D43" s="48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2022-03-24T11:34:42Z</dcterms:modified>
</cp:coreProperties>
</file>