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105" windowWidth="14805" windowHeight="8010" activeTab="4"/>
  </bookViews>
  <sheets>
    <sheet name="1кв" sheetId="17" r:id="rId1"/>
    <sheet name="2кв" sheetId="18" r:id="rId2"/>
    <sheet name="3кв" sheetId="19" r:id="rId3"/>
    <sheet name="4кв" sheetId="20" r:id="rId4"/>
    <sheet name="отчет" sheetId="21" r:id="rId5"/>
  </sheets>
  <externalReferences>
    <externalReference r:id="rId6"/>
  </externalReferences>
  <definedNames>
    <definedName name="_xlnm.Print_Area" localSheetId="0">'1кв'!$A$1:$E$47</definedName>
    <definedName name="_xlnm.Print_Area" localSheetId="1">'2кв'!$A$1:$E$47</definedName>
    <definedName name="_xlnm.Print_Area" localSheetId="2">'3кв'!$A$1:$E$49</definedName>
    <definedName name="_xlnm.Print_Area" localSheetId="3">'4кв'!$A$1:$E$50</definedName>
    <definedName name="_xlnm.Print_Area" localSheetId="4">отчет!$A$1:$C$40</definedName>
  </definedNames>
  <calcPr calcId="145621"/>
</workbook>
</file>

<file path=xl/calcChain.xml><?xml version="1.0" encoding="utf-8"?>
<calcChain xmlns="http://schemas.openxmlformats.org/spreadsheetml/2006/main">
  <c r="C29" i="21" l="1"/>
  <c r="B46" i="20" l="1"/>
  <c r="B45" i="20"/>
  <c r="B43" i="20"/>
  <c r="E25" i="20"/>
  <c r="E23" i="20"/>
  <c r="E22" i="20"/>
  <c r="E28" i="20" s="1"/>
  <c r="B47" i="20" s="1"/>
  <c r="B43" i="19"/>
  <c r="E25" i="19"/>
  <c r="E23" i="19"/>
  <c r="E22" i="19"/>
  <c r="E28" i="19" s="1"/>
  <c r="B46" i="19" s="1"/>
  <c r="B45" i="18"/>
  <c r="B43" i="18"/>
  <c r="B47" i="18" s="1"/>
  <c r="E25" i="18"/>
  <c r="E23" i="18"/>
  <c r="E22" i="18"/>
  <c r="E28" i="18" s="1"/>
  <c r="B46" i="18" s="1"/>
  <c r="E25" i="17"/>
  <c r="E23" i="17"/>
  <c r="E27" i="17" s="1"/>
  <c r="B45" i="17" s="1"/>
  <c r="B46" i="17" s="1"/>
  <c r="E22" i="17"/>
  <c r="C21" i="21"/>
  <c r="C20" i="21"/>
  <c r="C18" i="21"/>
  <c r="C16" i="21"/>
  <c r="C15" i="21"/>
  <c r="C14" i="21"/>
  <c r="C13" i="21"/>
  <c r="C12" i="21"/>
  <c r="C23" i="21" s="1"/>
  <c r="C9" i="21"/>
  <c r="C8" i="21"/>
  <c r="C10" i="21" s="1"/>
  <c r="C6" i="21"/>
  <c r="C24" i="21" l="1"/>
  <c r="B48" i="20"/>
  <c r="B47" i="19"/>
  <c r="D22" i="21" l="1"/>
</calcChain>
</file>

<file path=xl/sharedStrings.xml><?xml version="1.0" encoding="utf-8"?>
<sst xmlns="http://schemas.openxmlformats.org/spreadsheetml/2006/main" count="276" uniqueCount="102">
  <si>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</si>
  <si>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</si>
  <si>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</si>
  <si>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</si>
  <si>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</si>
  <si>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</si>
  <si>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</si>
  <si>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</si>
  <si>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</si>
  <si>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</si>
  <si>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</si>
  <si>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</si>
  <si>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</si>
  <si>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</si>
  <si>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</si>
  <si>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</si>
  <si>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</si>
  <si>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</si>
  <si>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</si>
  <si>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</si>
  <si>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</si>
  <si>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</si>
  <si>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</si>
  <si>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</si>
  <si>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</si>
  <si>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Шевченко Григория Александровича</t>
    </r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</si>
  <si>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</si>
  <si>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Шевченко Г.А.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</si>
  <si>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</si>
  <si>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</si>
  <si>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</si>
  <si>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</si>
  <si>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</si>
  <si>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</si>
  <si>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</si>
  <si>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</si>
  <si>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</si>
  <si>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</si>
  <si>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</si>
  <si>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</si>
  <si>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Обработка подъездов хлорсодержащими растворами  протирка перил, почт.ящиков, замков ежедневно, опрыскивание 1 раз в неделю</t>
  </si>
  <si>
    <t>за 1 квартал 2021 года</t>
  </si>
  <si>
    <t>"31" 03  2021 г.</t>
  </si>
  <si>
    <t>Обработка подъездов хлорсодержащими растворами опрыскивание 1 раз в неделю (май, июнь -1 раз в 2 недели)</t>
  </si>
  <si>
    <t>2 квартал</t>
  </si>
  <si>
    <t>за 2 квартал 2021 года</t>
  </si>
  <si>
    <t>"30" 06 2021 г.</t>
  </si>
  <si>
    <t>за 3 квартал 2021 года</t>
  </si>
  <si>
    <t>"30" 09 2021 г.</t>
  </si>
  <si>
    <t>Обработка подъездов хлорсодержащими растворами опрыскивание 1 раз в неделю</t>
  </si>
  <si>
    <t>3 квартал</t>
  </si>
  <si>
    <t>за 4 квартал 2021 года</t>
  </si>
  <si>
    <t>"31" 12 2021 г.</t>
  </si>
  <si>
    <t>4 квартал</t>
  </si>
  <si>
    <t>ОТЧЕТ</t>
  </si>
  <si>
    <t>О ВЫПОЛНЕННЫХ РАБОТАХ И ДВИЖЕНИИ  СРЕДСТВ</t>
  </si>
  <si>
    <t>НА ЛИЦЕВОМ СЧЕТЕ  ЗА  период  с 01.01.2021г. по 31.12.2021г.</t>
  </si>
  <si>
    <t>Остаток на начало периода</t>
  </si>
  <si>
    <t xml:space="preserve">Доходы: </t>
  </si>
  <si>
    <t>Оплачено в текущем периоде по квитанциям</t>
  </si>
  <si>
    <t>Итого доходов:</t>
  </si>
  <si>
    <t>Расходы:</t>
  </si>
  <si>
    <t xml:space="preserve">Обработка подъездов хлорсодержащими растворами опрыскивание 1 раз в неделю </t>
  </si>
  <si>
    <t>работы по договору, всего</t>
  </si>
  <si>
    <t>Итого расходов</t>
  </si>
  <si>
    <t>Составил: инженер ПТО ____________________ Исраелян Е.В.</t>
  </si>
  <si>
    <t xml:space="preserve">Получил: </t>
  </si>
  <si>
    <t>Отчет за 2021 год.</t>
  </si>
  <si>
    <t>Перечень предлагаемых работ на 2022 год.</t>
  </si>
  <si>
    <t>Предложение по структуре тарифа на 2022 год.</t>
  </si>
  <si>
    <t>_____________________________________________</t>
  </si>
  <si>
    <t>в том числе:</t>
  </si>
  <si>
    <t>интернет Ростелеком</t>
  </si>
  <si>
    <t>Оплачено за размещение оборудования в МОП интернет Ростелеком</t>
  </si>
  <si>
    <t>г. Россошь, ул. Василевского, д. 48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</si>
  <si>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Кулькова Сергея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</si>
  <si>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№10 от 22.05.2016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</si>
  <si>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№76  от   01.06.2016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</si>
  <si>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</si>
  <si>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t xml:space="preserve">           2. Всего за период с "01" 01 2021 г. по "31" 03 2021 г. выполнено работ (оказано услуг) на общую сумму сорок пять тысяч шестьсот шесть рублей 49 копеек</t>
  </si>
  <si>
    <r>
      <rPr>
        <sz val="11"/>
        <color theme="1"/>
        <rFont val="Times New Roman"/>
        <family val="1"/>
        <charset val="204"/>
      </rPr>
      <t>Заказчик -</t>
    </r>
    <r>
      <rPr>
        <b/>
        <sz val="11"/>
        <color theme="1"/>
        <rFont val="Times New Roman"/>
        <family val="1"/>
        <charset val="204"/>
      </rPr>
      <t xml:space="preserve"> Собственники МКД, в лице председателя совета МКД Кулькова С.Н.</t>
    </r>
  </si>
  <si>
    <t>Общая площадь квартир - 949,5</t>
  </si>
  <si>
    <t>Предъявлено населению 53476,93</t>
  </si>
  <si>
    <t>Работы по содержанию и тек. ремонту</t>
  </si>
  <si>
    <t>Испытание электрических сетей МКД</t>
  </si>
  <si>
    <t xml:space="preserve">           2. Всего за период с "01" 04 2021 г. по "30" 06 2021 г. выполнено работ (оказано услуг) на общую сумму семьдесят две тысячи восемьсот пятьдесят один рубль 60 копеек</t>
  </si>
  <si>
    <t>Предъявлено населению 53480,61</t>
  </si>
  <si>
    <t>Замена кранов отопления (смета)</t>
  </si>
  <si>
    <t xml:space="preserve">           2. Всего за период с "01" 07 2021 г. по "30" 09 2021 г. выполнено работ (оказано услуг) на общую сумму шестьдесят пять тысяч четыре рубля 83 копейки</t>
  </si>
  <si>
    <t>Предъявлено населению 55859,16</t>
  </si>
  <si>
    <t xml:space="preserve">           2. Всего за период с "01" 10 2021 г. по "31" 12 2021 г. выполнено работ (оказано услуг) на общую сумму сорок девять тысяч восемьсот тридцать три рубля 07 копеек</t>
  </si>
  <si>
    <t>по ж.д. ул. Василевского, 48</t>
  </si>
  <si>
    <t>Начислено всего 218593,98</t>
  </si>
  <si>
    <t>Дезинсекция, дератизация</t>
  </si>
  <si>
    <t>Непредвиденные работы 0 ч/ч</t>
  </si>
  <si>
    <t>* Замена кранов отопления (смета)</t>
  </si>
  <si>
    <t>* Испытание электрических сетей МКД</t>
  </si>
  <si>
    <t>Остаток средств на 01.01.2022</t>
  </si>
  <si>
    <t>Справочно:</t>
  </si>
  <si>
    <t>Задолженность населения по оплате на 01.01.2021г.</t>
  </si>
  <si>
    <t>Задолженность населения по оплате на 01.01.2022г.</t>
  </si>
  <si>
    <t>Прирост (+) / уменьшение (-) задолженности за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</si>
</sst>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_ ;\-#,##0.00\ "/>
    <numFmt numFmtId="165" formatCode="[$-419]General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5" fontId="16" fillId="0" borderId="0"/>
  </cellStyleXfs>
  <cellXfs count="78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43" fontId="7" fillId="0" borderId="0" xfId="0" applyNumberFormat="1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3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13" fillId="0" borderId="0" xfId="0" applyFont="1" applyAlignment="1">
      <alignment horizontal="left" wrapText="1"/>
    </xf>
    <xf numFmtId="0" fontId="14" fillId="0" borderId="0" xfId="0" applyFont="1" applyAlignment="1"/>
    <xf numFmtId="0" fontId="3" fillId="0" borderId="0" xfId="0" applyFont="1" applyAlignment="1"/>
    <xf numFmtId="4" fontId="14" fillId="0" borderId="0" xfId="0" applyNumberFormat="1" applyFont="1"/>
    <xf numFmtId="0" fontId="3" fillId="0" borderId="0" xfId="0" applyFont="1" applyAlignment="1">
      <alignment horizontal="left"/>
    </xf>
    <xf numFmtId="164" fontId="4" fillId="0" borderId="0" xfId="1" applyNumberFormat="1" applyFont="1" applyBorder="1"/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3" fontId="3" fillId="0" borderId="0" xfId="1" applyFont="1" applyAlignment="1">
      <alignment horizontal="left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2" fontId="3" fillId="0" borderId="1" xfId="0" applyNumberFormat="1" applyFont="1" applyBorder="1"/>
    <xf numFmtId="2" fontId="7" fillId="0" borderId="1" xfId="1" applyNumberFormat="1" applyFont="1" applyBorder="1" applyAlignment="1">
      <alignment horizontal="center"/>
    </xf>
    <xf numFmtId="2" fontId="3" fillId="0" borderId="1" xfId="0" applyNumberFormat="1" applyFont="1" applyBorder="1" applyAlignment="1"/>
    <xf numFmtId="2" fontId="4" fillId="0" borderId="1" xfId="1" applyNumberFormat="1" applyFont="1" applyBorder="1" applyAlignment="1">
      <alignment horizontal="center"/>
    </xf>
    <xf numFmtId="2" fontId="4" fillId="0" borderId="1" xfId="0" applyNumberFormat="1" applyFont="1" applyBorder="1" applyAlignment="1">
      <alignment vertical="center" wrapText="1"/>
    </xf>
    <xf numFmtId="2" fontId="3" fillId="0" borderId="1" xfId="0" applyNumberFormat="1" applyFont="1" applyBorder="1" applyAlignment="1">
      <alignment wrapText="1"/>
    </xf>
    <xf numFmtId="2" fontId="4" fillId="2" borderId="1" xfId="1" applyNumberFormat="1" applyFont="1" applyFill="1" applyBorder="1" applyAlignment="1">
      <alignment horizontal="center"/>
    </xf>
    <xf numFmtId="2" fontId="3" fillId="0" borderId="1" xfId="0" applyNumberFormat="1" applyFont="1" applyBorder="1" applyAlignment="1">
      <alignment vertical="center" wrapText="1"/>
    </xf>
    <xf numFmtId="2" fontId="11" fillId="0" borderId="4" xfId="0" applyNumberFormat="1" applyFont="1" applyBorder="1" applyAlignment="1">
      <alignment wrapText="1"/>
    </xf>
    <xf numFmtId="2" fontId="3" fillId="0" borderId="1" xfId="0" applyNumberFormat="1" applyFont="1" applyBorder="1" applyAlignment="1">
      <alignment horizontal="left"/>
    </xf>
    <xf numFmtId="2" fontId="9" fillId="0" borderId="1" xfId="0" applyNumberFormat="1" applyFont="1" applyBorder="1" applyAlignment="1">
      <alignment horizontal="left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2" fontId="4" fillId="0" borderId="0" xfId="1" applyNumberFormat="1" applyFont="1"/>
    <xf numFmtId="2" fontId="4" fillId="0" borderId="1" xfId="1" applyNumberFormat="1" applyFont="1" applyBorder="1" applyAlignment="1">
      <alignment horizontal="center" vertic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6" fillId="0" borderId="3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13" fillId="0" borderId="0" xfId="0" applyFont="1" applyAlignment="1">
      <alignment horizontal="right" wrapText="1"/>
    </xf>
    <xf numFmtId="2" fontId="3" fillId="0" borderId="1" xfId="0" applyNumberFormat="1" applyFont="1" applyBorder="1" applyAlignment="1">
      <alignment horizontal="left"/>
    </xf>
    <xf numFmtId="0" fontId="14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2" xfId="0" applyFont="1" applyBorder="1" applyAlignment="1">
      <alignment horizontal="left"/>
    </xf>
  </cellXfs>
  <cellStyles count="3">
    <cellStyle name="Excel Built-in Normal" xfId="2"/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vas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 кв"/>
      <sheetName val="отчет"/>
    </sheetNames>
    <sheetDataSet>
      <sheetData sheetId="0"/>
      <sheetData sheetId="1"/>
      <sheetData sheetId="2"/>
      <sheetData sheetId="3">
        <row r="52">
          <cell r="B52">
            <v>1200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34" zoomScaleNormal="100" zoomScaleSheetLayoutView="100" workbookViewId="0">
      <selection sqref="A1:G4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41</v>
      </c>
      <c r="B3" s="70"/>
      <c r="C3" s="70"/>
      <c r="D3" s="70"/>
      <c r="E3" s="70"/>
    </row>
    <row r="4" spans="1:5" s="1" customFormat="1" ht="15.75" x14ac:dyDescent="0.25">
      <c r="A4" s="19" t="s">
        <v>13</v>
      </c>
      <c r="B4" s="4"/>
      <c r="C4" s="4"/>
      <c r="D4" s="71" t="s">
        <v>42</v>
      </c>
      <c r="E4" s="71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56" t="s">
        <v>0</v>
      </c>
      <c r="B6" s="56"/>
      <c r="C6" s="56"/>
      <c r="D6" s="56"/>
      <c r="E6" s="56"/>
    </row>
    <row r="7" spans="1:5" ht="15" customHeight="1" x14ac:dyDescent="0.25">
      <c r="A7" s="58" t="s">
        <v>74</v>
      </c>
      <c r="B7" s="58"/>
      <c r="C7" s="58"/>
      <c r="D7" s="58"/>
      <c r="E7" s="58"/>
    </row>
    <row r="8" spans="1:5" ht="15" customHeight="1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56" t="s">
        <v>75</v>
      </c>
      <c r="B9" s="56"/>
      <c r="C9" s="56"/>
      <c r="D9" s="56"/>
      <c r="E9" s="56"/>
    </row>
    <row r="10" spans="1:5" ht="26.25" customHeight="1" x14ac:dyDescent="0.25">
      <c r="A10" s="64" t="s">
        <v>14</v>
      </c>
      <c r="B10" s="65"/>
      <c r="C10" s="65"/>
      <c r="D10" s="65"/>
      <c r="E10" s="65"/>
    </row>
    <row r="11" spans="1:5" ht="30.75" customHeight="1" x14ac:dyDescent="0.25">
      <c r="A11" s="56" t="s">
        <v>76</v>
      </c>
      <c r="B11" s="56"/>
      <c r="C11" s="56"/>
      <c r="D11" s="56"/>
      <c r="E11" s="56"/>
    </row>
    <row r="12" spans="1:5" ht="16.5" customHeight="1" x14ac:dyDescent="0.25">
      <c r="A12" s="63" t="s">
        <v>15</v>
      </c>
      <c r="B12" s="66"/>
      <c r="C12" s="66"/>
      <c r="D12" s="66"/>
      <c r="E12" s="66"/>
    </row>
    <row r="13" spans="1:5" ht="15" customHeight="1" x14ac:dyDescent="0.25">
      <c r="A13" s="56" t="s">
        <v>26</v>
      </c>
      <c r="B13" s="56"/>
      <c r="C13" s="56"/>
      <c r="D13" s="56"/>
      <c r="E13" s="56"/>
    </row>
    <row r="14" spans="1:5" ht="18" customHeight="1" x14ac:dyDescent="0.25">
      <c r="A14" s="63" t="s">
        <v>2</v>
      </c>
      <c r="B14" s="66"/>
      <c r="C14" s="66"/>
      <c r="D14" s="66"/>
      <c r="E14" s="66"/>
    </row>
    <row r="15" spans="1:5" ht="16.5" customHeight="1" x14ac:dyDescent="0.25">
      <c r="A15" s="56" t="s">
        <v>25</v>
      </c>
      <c r="B15" s="56"/>
      <c r="C15" s="56"/>
      <c r="D15" s="56"/>
      <c r="E15" s="56"/>
    </row>
    <row r="16" spans="1:5" ht="10.15" customHeight="1" x14ac:dyDescent="0.25">
      <c r="A16" s="63" t="s">
        <v>16</v>
      </c>
      <c r="B16" s="66"/>
      <c r="C16" s="66"/>
      <c r="D16" s="66"/>
      <c r="E16" s="66"/>
    </row>
    <row r="17" spans="1:8" ht="32.450000000000003" customHeight="1" x14ac:dyDescent="0.25">
      <c r="A17" s="56" t="s">
        <v>17</v>
      </c>
      <c r="B17" s="56"/>
      <c r="C17" s="56"/>
      <c r="D17" s="56"/>
      <c r="E17" s="56"/>
    </row>
    <row r="18" spans="1:8" ht="57.6" customHeight="1" x14ac:dyDescent="0.25">
      <c r="A18" s="56" t="s">
        <v>77</v>
      </c>
      <c r="B18" s="56"/>
      <c r="C18" s="56"/>
      <c r="D18" s="56"/>
      <c r="E18" s="56"/>
    </row>
    <row r="19" spans="1:8" ht="37.5" customHeight="1" x14ac:dyDescent="0.25">
      <c r="A19" s="55" t="s">
        <v>78</v>
      </c>
      <c r="B19" s="55"/>
      <c r="C19" s="55"/>
      <c r="D19" s="55"/>
      <c r="E19" s="55"/>
    </row>
    <row r="20" spans="1:8" ht="15.75" customHeight="1" x14ac:dyDescent="0.25">
      <c r="A20" s="55"/>
      <c r="B20" s="55"/>
      <c r="C20" s="55"/>
      <c r="D20" s="55"/>
      <c r="E20" s="55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45" t="s">
        <v>8</v>
      </c>
    </row>
    <row r="22" spans="1:8" ht="31.5" x14ac:dyDescent="0.25">
      <c r="A22" s="17" t="s">
        <v>39</v>
      </c>
      <c r="B22" s="7" t="s">
        <v>33</v>
      </c>
      <c r="C22" s="3" t="s">
        <v>4</v>
      </c>
      <c r="D22" s="3">
        <v>11.29</v>
      </c>
      <c r="E22" s="46">
        <f>D22*F20*G20</f>
        <v>32159.564999999999</v>
      </c>
      <c r="G22" s="54"/>
    </row>
    <row r="23" spans="1:8" ht="75" x14ac:dyDescent="0.25">
      <c r="A23" s="5" t="s">
        <v>40</v>
      </c>
      <c r="B23" s="7" t="s">
        <v>29</v>
      </c>
      <c r="C23" s="3" t="s">
        <v>4</v>
      </c>
      <c r="D23" s="3"/>
      <c r="E23" s="6">
        <f>1212.19*3</f>
        <v>3636.57</v>
      </c>
      <c r="G23" s="54"/>
    </row>
    <row r="24" spans="1:8" ht="30" x14ac:dyDescent="0.25">
      <c r="A24" s="5" t="s">
        <v>22</v>
      </c>
      <c r="B24" s="7" t="s">
        <v>23</v>
      </c>
      <c r="C24" s="3" t="s">
        <v>4</v>
      </c>
      <c r="D24" s="3">
        <v>0</v>
      </c>
      <c r="E24" s="46">
        <v>0</v>
      </c>
      <c r="G24" s="54"/>
    </row>
    <row r="25" spans="1:8" x14ac:dyDescent="0.25">
      <c r="A25" s="5" t="s">
        <v>38</v>
      </c>
      <c r="B25" s="7" t="s">
        <v>24</v>
      </c>
      <c r="C25" s="3" t="s">
        <v>4</v>
      </c>
      <c r="D25" s="3">
        <v>3.43</v>
      </c>
      <c r="E25" s="46">
        <f>D25*F20*G20</f>
        <v>9770.3550000000014</v>
      </c>
      <c r="G25" s="54"/>
    </row>
    <row r="26" spans="1:8" x14ac:dyDescent="0.25">
      <c r="A26" s="5" t="s">
        <v>28</v>
      </c>
      <c r="B26" s="7" t="s">
        <v>29</v>
      </c>
      <c r="C26" s="3" t="s">
        <v>30</v>
      </c>
      <c r="D26" s="3"/>
      <c r="E26" s="46">
        <v>40</v>
      </c>
      <c r="G26" s="54"/>
      <c r="H26" s="12"/>
    </row>
    <row r="27" spans="1:8" x14ac:dyDescent="0.25">
      <c r="A27" s="8" t="s">
        <v>31</v>
      </c>
      <c r="B27" s="9"/>
      <c r="C27" s="10"/>
      <c r="D27" s="10"/>
      <c r="E27" s="47">
        <f>SUM(E22:E26)</f>
        <v>45606.490000000005</v>
      </c>
      <c r="F27" s="11"/>
      <c r="G27" s="11"/>
      <c r="H27" s="12"/>
    </row>
    <row r="28" spans="1:8" x14ac:dyDescent="0.25">
      <c r="E28" s="48"/>
      <c r="H28" s="12"/>
    </row>
    <row r="29" spans="1:8" s="11" customFormat="1" ht="15" customHeight="1" x14ac:dyDescent="0.25">
      <c r="A29" s="61" t="s">
        <v>79</v>
      </c>
      <c r="B29" s="61"/>
      <c r="C29" s="61"/>
      <c r="D29" s="61"/>
      <c r="E29" s="61"/>
      <c r="F29" s="2"/>
      <c r="G29" s="2"/>
      <c r="H29" s="13"/>
    </row>
    <row r="30" spans="1:8" ht="15" customHeight="1" x14ac:dyDescent="0.25">
      <c r="A30" s="56" t="s">
        <v>21</v>
      </c>
      <c r="B30" s="56"/>
      <c r="C30" s="56"/>
      <c r="D30" s="56"/>
      <c r="E30" s="56"/>
    </row>
    <row r="31" spans="1:8" ht="30.75" customHeight="1" x14ac:dyDescent="0.25">
      <c r="A31" s="56" t="s">
        <v>20</v>
      </c>
      <c r="B31" s="56"/>
      <c r="C31" s="56"/>
      <c r="D31" s="56"/>
      <c r="E31" s="56"/>
    </row>
    <row r="32" spans="1:8" ht="39.75" customHeight="1" x14ac:dyDescent="0.25">
      <c r="A32" s="56" t="s">
        <v>32</v>
      </c>
      <c r="B32" s="56"/>
      <c r="C32" s="56"/>
      <c r="D32" s="56"/>
      <c r="E32" s="56"/>
    </row>
    <row r="33" spans="1:5" ht="15" customHeight="1" x14ac:dyDescent="0.25">
      <c r="A33" s="57" t="s">
        <v>5</v>
      </c>
      <c r="B33" s="57"/>
      <c r="C33" s="57"/>
      <c r="D33" s="57"/>
      <c r="E33" s="57"/>
    </row>
    <row r="34" spans="1:5" ht="36.75" customHeight="1" x14ac:dyDescent="0.25">
      <c r="A34" s="56" t="s">
        <v>18</v>
      </c>
      <c r="B34" s="56"/>
      <c r="C34" s="56"/>
      <c r="D34" s="56"/>
      <c r="E34" s="56"/>
    </row>
    <row r="35" spans="1:5" ht="15" customHeight="1" x14ac:dyDescent="0.25">
      <c r="A35" s="59" t="s">
        <v>27</v>
      </c>
      <c r="B35" s="59"/>
      <c r="C35" s="59"/>
      <c r="D35" s="59"/>
      <c r="E35" s="49"/>
    </row>
    <row r="36" spans="1:5" x14ac:dyDescent="0.25">
      <c r="B36" s="62" t="s">
        <v>19</v>
      </c>
      <c r="C36" s="62"/>
      <c r="D36" s="62"/>
      <c r="E36" s="50" t="s">
        <v>6</v>
      </c>
    </row>
    <row r="37" spans="1:5" x14ac:dyDescent="0.25">
      <c r="A37" s="31"/>
      <c r="B37" s="31"/>
      <c r="C37" s="31"/>
      <c r="D37" s="31"/>
      <c r="E37" s="51"/>
    </row>
    <row r="38" spans="1:5" ht="15" customHeight="1" x14ac:dyDescent="0.25">
      <c r="A38" s="58" t="s">
        <v>80</v>
      </c>
      <c r="B38" s="59"/>
      <c r="C38" s="59"/>
      <c r="D38" s="59"/>
      <c r="E38" s="49"/>
    </row>
    <row r="39" spans="1:5" x14ac:dyDescent="0.25">
      <c r="B39" s="60" t="s">
        <v>19</v>
      </c>
      <c r="C39" s="60"/>
      <c r="D39" s="60"/>
      <c r="E39" s="50" t="s">
        <v>6</v>
      </c>
    </row>
    <row r="40" spans="1:5" x14ac:dyDescent="0.25">
      <c r="A40" s="16" t="s">
        <v>81</v>
      </c>
      <c r="E40" s="48"/>
    </row>
    <row r="41" spans="1:5" ht="15" customHeight="1" x14ac:dyDescent="0.25">
      <c r="A41" s="11" t="s">
        <v>34</v>
      </c>
    </row>
    <row r="42" spans="1:5" x14ac:dyDescent="0.25">
      <c r="A42" s="2" t="s">
        <v>37</v>
      </c>
      <c r="B42" s="14">
        <v>1831.26</v>
      </c>
    </row>
    <row r="43" spans="1:5" ht="30" x14ac:dyDescent="0.25">
      <c r="A43" s="30" t="s">
        <v>82</v>
      </c>
      <c r="B43" s="22"/>
    </row>
    <row r="44" spans="1:5" x14ac:dyDescent="0.25">
      <c r="A44" s="2" t="s">
        <v>35</v>
      </c>
      <c r="B44" s="15">
        <v>52366.05</v>
      </c>
    </row>
    <row r="45" spans="1:5" ht="30" x14ac:dyDescent="0.25">
      <c r="A45" s="30" t="s">
        <v>83</v>
      </c>
      <c r="B45" s="15">
        <f>E27</f>
        <v>45606.490000000005</v>
      </c>
    </row>
    <row r="46" spans="1:5" x14ac:dyDescent="0.25">
      <c r="A46" s="11" t="s">
        <v>36</v>
      </c>
      <c r="B46" s="14">
        <f>B42+B44-B45</f>
        <v>8590.82</v>
      </c>
    </row>
  </sheetData>
  <mergeCells count="29">
    <mergeCell ref="A1:E1"/>
    <mergeCell ref="A2:E2"/>
    <mergeCell ref="A3:E3"/>
    <mergeCell ref="A6:E6"/>
    <mergeCell ref="A7:E7"/>
    <mergeCell ref="D4:E4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8:D38"/>
    <mergeCell ref="B39:D39"/>
    <mergeCell ref="A29:E29"/>
    <mergeCell ref="A30:E30"/>
    <mergeCell ref="A35:D35"/>
    <mergeCell ref="B36:D36"/>
    <mergeCell ref="A20:E20"/>
    <mergeCell ref="A31:E31"/>
    <mergeCell ref="A32:E32"/>
    <mergeCell ref="A33:E33"/>
    <mergeCell ref="A34:E34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zoomScaleNormal="100" zoomScaleSheetLayoutView="100" workbookViewId="0">
      <selection sqref="A1:G47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45</v>
      </c>
      <c r="B3" s="70"/>
      <c r="C3" s="70"/>
      <c r="D3" s="70"/>
      <c r="E3" s="70"/>
    </row>
    <row r="4" spans="1:5" s="1" customFormat="1" ht="15.75" x14ac:dyDescent="0.25">
      <c r="A4" s="20" t="s">
        <v>13</v>
      </c>
      <c r="B4" s="33"/>
      <c r="C4" s="33"/>
      <c r="D4" s="72" t="s">
        <v>46</v>
      </c>
      <c r="E4" s="72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56" t="s">
        <v>0</v>
      </c>
      <c r="B6" s="56"/>
      <c r="C6" s="56"/>
      <c r="D6" s="56"/>
      <c r="E6" s="56"/>
    </row>
    <row r="7" spans="1:5" ht="15" customHeight="1" x14ac:dyDescent="0.25">
      <c r="A7" s="58" t="s">
        <v>74</v>
      </c>
      <c r="B7" s="58"/>
      <c r="C7" s="58"/>
      <c r="D7" s="58"/>
      <c r="E7" s="58"/>
    </row>
    <row r="8" spans="1:5" ht="15" customHeight="1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56" t="s">
        <v>75</v>
      </c>
      <c r="B9" s="56"/>
      <c r="C9" s="56"/>
      <c r="D9" s="56"/>
      <c r="E9" s="56"/>
    </row>
    <row r="10" spans="1:5" ht="26.25" customHeight="1" x14ac:dyDescent="0.25">
      <c r="A10" s="64" t="s">
        <v>14</v>
      </c>
      <c r="B10" s="65"/>
      <c r="C10" s="65"/>
      <c r="D10" s="65"/>
      <c r="E10" s="65"/>
    </row>
    <row r="11" spans="1:5" ht="30.75" customHeight="1" x14ac:dyDescent="0.25">
      <c r="A11" s="56" t="s">
        <v>76</v>
      </c>
      <c r="B11" s="56"/>
      <c r="C11" s="56"/>
      <c r="D11" s="56"/>
      <c r="E11" s="56"/>
    </row>
    <row r="12" spans="1:5" ht="16.5" customHeight="1" x14ac:dyDescent="0.25">
      <c r="A12" s="63" t="s">
        <v>15</v>
      </c>
      <c r="B12" s="66"/>
      <c r="C12" s="66"/>
      <c r="D12" s="66"/>
      <c r="E12" s="66"/>
    </row>
    <row r="13" spans="1:5" ht="15" customHeight="1" x14ac:dyDescent="0.25">
      <c r="A13" s="56" t="s">
        <v>26</v>
      </c>
      <c r="B13" s="56"/>
      <c r="C13" s="56"/>
      <c r="D13" s="56"/>
      <c r="E13" s="56"/>
    </row>
    <row r="14" spans="1:5" ht="18" customHeight="1" x14ac:dyDescent="0.25">
      <c r="A14" s="63" t="s">
        <v>2</v>
      </c>
      <c r="B14" s="66"/>
      <c r="C14" s="66"/>
      <c r="D14" s="66"/>
      <c r="E14" s="66"/>
    </row>
    <row r="15" spans="1:5" ht="16.5" customHeight="1" x14ac:dyDescent="0.25">
      <c r="A15" s="56" t="s">
        <v>25</v>
      </c>
      <c r="B15" s="56"/>
      <c r="C15" s="56"/>
      <c r="D15" s="56"/>
      <c r="E15" s="56"/>
    </row>
    <row r="16" spans="1:5" ht="10.15" customHeight="1" x14ac:dyDescent="0.25">
      <c r="A16" s="63" t="s">
        <v>16</v>
      </c>
      <c r="B16" s="66"/>
      <c r="C16" s="66"/>
      <c r="D16" s="66"/>
      <c r="E16" s="66"/>
    </row>
    <row r="17" spans="1:8" ht="32.450000000000003" customHeight="1" x14ac:dyDescent="0.25">
      <c r="A17" s="56" t="s">
        <v>17</v>
      </c>
      <c r="B17" s="56"/>
      <c r="C17" s="56"/>
      <c r="D17" s="56"/>
      <c r="E17" s="56"/>
    </row>
    <row r="18" spans="1:8" ht="57.6" customHeight="1" x14ac:dyDescent="0.25">
      <c r="A18" s="56" t="s">
        <v>77</v>
      </c>
      <c r="B18" s="56"/>
      <c r="C18" s="56"/>
      <c r="D18" s="56"/>
      <c r="E18" s="56"/>
    </row>
    <row r="19" spans="1:8" ht="37.5" customHeight="1" x14ac:dyDescent="0.25">
      <c r="A19" s="55" t="s">
        <v>78</v>
      </c>
      <c r="B19" s="55"/>
      <c r="C19" s="55"/>
      <c r="D19" s="55"/>
      <c r="E19" s="55"/>
    </row>
    <row r="20" spans="1:8" ht="15.75" customHeight="1" x14ac:dyDescent="0.25">
      <c r="A20" s="55"/>
      <c r="B20" s="55"/>
      <c r="C20" s="55"/>
      <c r="D20" s="55"/>
      <c r="E20" s="55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45" t="s">
        <v>8</v>
      </c>
    </row>
    <row r="22" spans="1:8" ht="31.5" x14ac:dyDescent="0.25">
      <c r="A22" s="17" t="s">
        <v>39</v>
      </c>
      <c r="B22" s="7" t="s">
        <v>33</v>
      </c>
      <c r="C22" s="3" t="s">
        <v>4</v>
      </c>
      <c r="D22" s="3">
        <v>11.29</v>
      </c>
      <c r="E22" s="46">
        <f>D22*F20*G20</f>
        <v>32159.564999999999</v>
      </c>
      <c r="G22" s="54"/>
    </row>
    <row r="23" spans="1:8" ht="60" x14ac:dyDescent="0.25">
      <c r="A23" s="5" t="s">
        <v>43</v>
      </c>
      <c r="B23" s="7" t="s">
        <v>44</v>
      </c>
      <c r="C23" s="3" t="s">
        <v>4</v>
      </c>
      <c r="D23" s="3"/>
      <c r="E23" s="6">
        <f>1212.19*3</f>
        <v>3636.57</v>
      </c>
      <c r="G23" s="54"/>
    </row>
    <row r="24" spans="1:8" ht="30" x14ac:dyDescent="0.25">
      <c r="A24" s="5" t="s">
        <v>22</v>
      </c>
      <c r="B24" s="7" t="s">
        <v>23</v>
      </c>
      <c r="C24" s="3" t="s">
        <v>4</v>
      </c>
      <c r="D24" s="3">
        <v>0</v>
      </c>
      <c r="E24" s="46">
        <v>0</v>
      </c>
      <c r="G24" s="54"/>
    </row>
    <row r="25" spans="1:8" x14ac:dyDescent="0.25">
      <c r="A25" s="5" t="s">
        <v>38</v>
      </c>
      <c r="B25" s="7" t="s">
        <v>24</v>
      </c>
      <c r="C25" s="3" t="s">
        <v>4</v>
      </c>
      <c r="D25" s="3">
        <v>3.43</v>
      </c>
      <c r="E25" s="46">
        <f>D25*F20*G20</f>
        <v>9770.3550000000014</v>
      </c>
      <c r="G25" s="54"/>
    </row>
    <row r="26" spans="1:8" x14ac:dyDescent="0.25">
      <c r="A26" s="5" t="s">
        <v>28</v>
      </c>
      <c r="B26" s="7" t="s">
        <v>44</v>
      </c>
      <c r="C26" s="3" t="s">
        <v>30</v>
      </c>
      <c r="D26" s="3"/>
      <c r="E26" s="46">
        <v>785.11</v>
      </c>
      <c r="G26" s="54"/>
      <c r="H26" s="12"/>
    </row>
    <row r="27" spans="1:8" ht="30" x14ac:dyDescent="0.25">
      <c r="A27" s="5" t="s">
        <v>84</v>
      </c>
      <c r="B27" s="7" t="s">
        <v>44</v>
      </c>
      <c r="C27" s="3" t="s">
        <v>30</v>
      </c>
      <c r="D27" s="3"/>
      <c r="E27" s="46">
        <v>26500</v>
      </c>
      <c r="G27" s="54"/>
      <c r="H27" s="12"/>
    </row>
    <row r="28" spans="1:8" x14ac:dyDescent="0.25">
      <c r="A28" s="8" t="s">
        <v>31</v>
      </c>
      <c r="B28" s="9"/>
      <c r="C28" s="10"/>
      <c r="D28" s="10"/>
      <c r="E28" s="47">
        <f>SUM(E22:E27)</f>
        <v>72851.600000000006</v>
      </c>
      <c r="F28" s="11"/>
      <c r="G28" s="11"/>
      <c r="H28" s="12"/>
    </row>
    <row r="29" spans="1:8" x14ac:dyDescent="0.25">
      <c r="E29" s="48"/>
      <c r="H29" s="12"/>
    </row>
    <row r="30" spans="1:8" s="11" customFormat="1" ht="15" customHeight="1" x14ac:dyDescent="0.25">
      <c r="A30" s="61" t="s">
        <v>85</v>
      </c>
      <c r="B30" s="61"/>
      <c r="C30" s="61"/>
      <c r="D30" s="61"/>
      <c r="E30" s="61"/>
      <c r="F30" s="2"/>
      <c r="G30" s="2"/>
      <c r="H30" s="13"/>
    </row>
    <row r="31" spans="1:8" ht="15" customHeight="1" x14ac:dyDescent="0.25">
      <c r="A31" s="56" t="s">
        <v>21</v>
      </c>
      <c r="B31" s="56"/>
      <c r="C31" s="56"/>
      <c r="D31" s="56"/>
      <c r="E31" s="56"/>
    </row>
    <row r="32" spans="1:8" ht="30.75" customHeight="1" x14ac:dyDescent="0.25">
      <c r="A32" s="56" t="s">
        <v>20</v>
      </c>
      <c r="B32" s="56"/>
      <c r="C32" s="56"/>
      <c r="D32" s="56"/>
      <c r="E32" s="56"/>
    </row>
    <row r="33" spans="1:5" ht="27.6" customHeight="1" x14ac:dyDescent="0.25">
      <c r="A33" s="56" t="s">
        <v>32</v>
      </c>
      <c r="B33" s="56"/>
      <c r="C33" s="56"/>
      <c r="D33" s="56"/>
      <c r="E33" s="56"/>
    </row>
    <row r="34" spans="1:5" ht="15" customHeight="1" x14ac:dyDescent="0.25">
      <c r="A34" s="57" t="s">
        <v>5</v>
      </c>
      <c r="B34" s="57"/>
      <c r="C34" s="57"/>
      <c r="D34" s="57"/>
      <c r="E34" s="57"/>
    </row>
    <row r="35" spans="1:5" ht="36.75" customHeight="1" x14ac:dyDescent="0.25">
      <c r="A35" s="56" t="s">
        <v>18</v>
      </c>
      <c r="B35" s="56"/>
      <c r="C35" s="56"/>
      <c r="D35" s="56"/>
      <c r="E35" s="56"/>
    </row>
    <row r="36" spans="1:5" ht="15" customHeight="1" x14ac:dyDescent="0.25">
      <c r="A36" s="59" t="s">
        <v>27</v>
      </c>
      <c r="B36" s="59"/>
      <c r="C36" s="59"/>
      <c r="D36" s="59"/>
      <c r="E36" s="49"/>
    </row>
    <row r="37" spans="1:5" x14ac:dyDescent="0.25">
      <c r="B37" s="62" t="s">
        <v>19</v>
      </c>
      <c r="C37" s="62"/>
      <c r="D37" s="62"/>
      <c r="E37" s="50" t="s">
        <v>6</v>
      </c>
    </row>
    <row r="38" spans="1:5" x14ac:dyDescent="0.25">
      <c r="A38" s="31"/>
      <c r="B38" s="31"/>
      <c r="C38" s="31"/>
      <c r="D38" s="31"/>
      <c r="E38" s="51"/>
    </row>
    <row r="39" spans="1:5" ht="15" customHeight="1" x14ac:dyDescent="0.25">
      <c r="A39" s="58" t="s">
        <v>80</v>
      </c>
      <c r="B39" s="59"/>
      <c r="C39" s="59"/>
      <c r="D39" s="59"/>
      <c r="E39" s="49"/>
    </row>
    <row r="40" spans="1:5" x14ac:dyDescent="0.25">
      <c r="B40" s="60" t="s">
        <v>19</v>
      </c>
      <c r="C40" s="60"/>
      <c r="D40" s="60"/>
      <c r="E40" s="50" t="s">
        <v>6</v>
      </c>
    </row>
    <row r="41" spans="1:5" x14ac:dyDescent="0.25">
      <c r="A41" s="16" t="s">
        <v>81</v>
      </c>
      <c r="E41" s="48"/>
    </row>
    <row r="42" spans="1:5" ht="15" customHeight="1" x14ac:dyDescent="0.25">
      <c r="A42" s="11" t="s">
        <v>34</v>
      </c>
    </row>
    <row r="43" spans="1:5" x14ac:dyDescent="0.25">
      <c r="A43" s="2" t="s">
        <v>37</v>
      </c>
      <c r="B43" s="14">
        <f>'1кв'!B46</f>
        <v>8590.82</v>
      </c>
    </row>
    <row r="44" spans="1:5" ht="30" x14ac:dyDescent="0.25">
      <c r="A44" s="30" t="s">
        <v>86</v>
      </c>
      <c r="B44" s="22"/>
    </row>
    <row r="45" spans="1:5" x14ac:dyDescent="0.25">
      <c r="A45" s="2" t="s">
        <v>35</v>
      </c>
      <c r="B45" s="15">
        <f>54832.62-26.36</f>
        <v>54806.26</v>
      </c>
    </row>
    <row r="46" spans="1:5" ht="30" x14ac:dyDescent="0.25">
      <c r="A46" s="30" t="s">
        <v>83</v>
      </c>
      <c r="B46" s="15">
        <f>E28</f>
        <v>72851.600000000006</v>
      </c>
    </row>
    <row r="47" spans="1:5" x14ac:dyDescent="0.25">
      <c r="A47" s="11" t="s">
        <v>36</v>
      </c>
      <c r="B47" s="14">
        <f>B43+B45-B46</f>
        <v>-9454.5200000000041</v>
      </c>
    </row>
  </sheetData>
  <mergeCells count="29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39:D39"/>
    <mergeCell ref="B40:D40"/>
    <mergeCell ref="A30:E30"/>
    <mergeCell ref="A31:E31"/>
    <mergeCell ref="A36:D36"/>
    <mergeCell ref="B37:D37"/>
    <mergeCell ref="A20:E20"/>
    <mergeCell ref="A32:E32"/>
    <mergeCell ref="A33:E33"/>
    <mergeCell ref="A34:E34"/>
    <mergeCell ref="A35:E35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34" zoomScaleNormal="100" zoomScaleSheetLayoutView="100" workbookViewId="0">
      <selection activeCell="F55" sqref="F55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47</v>
      </c>
      <c r="B3" s="70"/>
      <c r="C3" s="70"/>
      <c r="D3" s="70"/>
      <c r="E3" s="70"/>
    </row>
    <row r="4" spans="1:5" s="1" customFormat="1" ht="15.75" x14ac:dyDescent="0.25">
      <c r="A4" s="20" t="s">
        <v>13</v>
      </c>
      <c r="B4" s="33"/>
      <c r="C4" s="33"/>
      <c r="D4" s="72" t="s">
        <v>48</v>
      </c>
      <c r="E4" s="72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56" t="s">
        <v>0</v>
      </c>
      <c r="B6" s="56"/>
      <c r="C6" s="56"/>
      <c r="D6" s="56"/>
      <c r="E6" s="56"/>
    </row>
    <row r="7" spans="1:5" ht="15" customHeight="1" x14ac:dyDescent="0.25">
      <c r="A7" s="58" t="s">
        <v>74</v>
      </c>
      <c r="B7" s="58"/>
      <c r="C7" s="58"/>
      <c r="D7" s="58"/>
      <c r="E7" s="58"/>
    </row>
    <row r="8" spans="1:5" ht="15" customHeight="1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56" t="s">
        <v>75</v>
      </c>
      <c r="B9" s="56"/>
      <c r="C9" s="56"/>
      <c r="D9" s="56"/>
      <c r="E9" s="56"/>
    </row>
    <row r="10" spans="1:5" ht="26.25" customHeight="1" x14ac:dyDescent="0.25">
      <c r="A10" s="64" t="s">
        <v>14</v>
      </c>
      <c r="B10" s="65"/>
      <c r="C10" s="65"/>
      <c r="D10" s="65"/>
      <c r="E10" s="65"/>
    </row>
    <row r="11" spans="1:5" ht="30.75" customHeight="1" x14ac:dyDescent="0.25">
      <c r="A11" s="56" t="s">
        <v>76</v>
      </c>
      <c r="B11" s="56"/>
      <c r="C11" s="56"/>
      <c r="D11" s="56"/>
      <c r="E11" s="56"/>
    </row>
    <row r="12" spans="1:5" ht="16.5" customHeight="1" x14ac:dyDescent="0.25">
      <c r="A12" s="63" t="s">
        <v>15</v>
      </c>
      <c r="B12" s="66"/>
      <c r="C12" s="66"/>
      <c r="D12" s="66"/>
      <c r="E12" s="66"/>
    </row>
    <row r="13" spans="1:5" ht="15" customHeight="1" x14ac:dyDescent="0.25">
      <c r="A13" s="56" t="s">
        <v>26</v>
      </c>
      <c r="B13" s="56"/>
      <c r="C13" s="56"/>
      <c r="D13" s="56"/>
      <c r="E13" s="56"/>
    </row>
    <row r="14" spans="1:5" ht="18" customHeight="1" x14ac:dyDescent="0.25">
      <c r="A14" s="63" t="s">
        <v>2</v>
      </c>
      <c r="B14" s="66"/>
      <c r="C14" s="66"/>
      <c r="D14" s="66"/>
      <c r="E14" s="66"/>
    </row>
    <row r="15" spans="1:5" ht="16.5" customHeight="1" x14ac:dyDescent="0.25">
      <c r="A15" s="56" t="s">
        <v>25</v>
      </c>
      <c r="B15" s="56"/>
      <c r="C15" s="56"/>
      <c r="D15" s="56"/>
      <c r="E15" s="56"/>
    </row>
    <row r="16" spans="1:5" ht="10.15" customHeight="1" x14ac:dyDescent="0.25">
      <c r="A16" s="63" t="s">
        <v>16</v>
      </c>
      <c r="B16" s="66"/>
      <c r="C16" s="66"/>
      <c r="D16" s="66"/>
      <c r="E16" s="66"/>
    </row>
    <row r="17" spans="1:8" ht="32.450000000000003" customHeight="1" x14ac:dyDescent="0.25">
      <c r="A17" s="56" t="s">
        <v>17</v>
      </c>
      <c r="B17" s="56"/>
      <c r="C17" s="56"/>
      <c r="D17" s="56"/>
      <c r="E17" s="56"/>
    </row>
    <row r="18" spans="1:8" ht="57.6" customHeight="1" x14ac:dyDescent="0.25">
      <c r="A18" s="56" t="s">
        <v>77</v>
      </c>
      <c r="B18" s="56"/>
      <c r="C18" s="56"/>
      <c r="D18" s="56"/>
      <c r="E18" s="56"/>
    </row>
    <row r="19" spans="1:8" ht="37.5" customHeight="1" x14ac:dyDescent="0.25">
      <c r="A19" s="55" t="s">
        <v>78</v>
      </c>
      <c r="B19" s="55"/>
      <c r="C19" s="55"/>
      <c r="D19" s="55"/>
      <c r="E19" s="55"/>
    </row>
    <row r="20" spans="1:8" ht="15.75" customHeight="1" x14ac:dyDescent="0.25">
      <c r="A20" s="55"/>
      <c r="B20" s="55"/>
      <c r="C20" s="55"/>
      <c r="D20" s="55"/>
      <c r="E20" s="55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45" t="s">
        <v>8</v>
      </c>
    </row>
    <row r="22" spans="1:8" ht="31.5" x14ac:dyDescent="0.25">
      <c r="A22" s="17" t="s">
        <v>39</v>
      </c>
      <c r="B22" s="7" t="s">
        <v>33</v>
      </c>
      <c r="C22" s="3" t="s">
        <v>4</v>
      </c>
      <c r="D22" s="7">
        <v>11.97</v>
      </c>
      <c r="E22" s="46">
        <f>D22*F20*G20</f>
        <v>34096.545000000006</v>
      </c>
      <c r="G22" s="54"/>
    </row>
    <row r="23" spans="1:8" ht="45" x14ac:dyDescent="0.25">
      <c r="A23" s="5" t="s">
        <v>62</v>
      </c>
      <c r="B23" s="7" t="s">
        <v>50</v>
      </c>
      <c r="C23" s="3" t="s">
        <v>4</v>
      </c>
      <c r="D23" s="3"/>
      <c r="E23" s="6">
        <f>1212.19*3</f>
        <v>3636.57</v>
      </c>
      <c r="G23" s="54"/>
    </row>
    <row r="24" spans="1:8" ht="30" x14ac:dyDescent="0.25">
      <c r="A24" s="5" t="s">
        <v>22</v>
      </c>
      <c r="B24" s="7" t="s">
        <v>23</v>
      </c>
      <c r="C24" s="3" t="s">
        <v>4</v>
      </c>
      <c r="D24" s="3">
        <v>0</v>
      </c>
      <c r="E24" s="46">
        <v>0</v>
      </c>
      <c r="G24" s="54"/>
    </row>
    <row r="25" spans="1:8" x14ac:dyDescent="0.25">
      <c r="A25" s="5" t="s">
        <v>38</v>
      </c>
      <c r="B25" s="7" t="s">
        <v>24</v>
      </c>
      <c r="C25" s="3" t="s">
        <v>4</v>
      </c>
      <c r="D25" s="3">
        <v>3.6</v>
      </c>
      <c r="E25" s="46">
        <f>D25*F20*G20</f>
        <v>10254.6</v>
      </c>
      <c r="G25" s="54"/>
    </row>
    <row r="26" spans="1:8" x14ac:dyDescent="0.25">
      <c r="A26" s="5" t="s">
        <v>28</v>
      </c>
      <c r="B26" s="7" t="s">
        <v>50</v>
      </c>
      <c r="C26" s="3" t="s">
        <v>30</v>
      </c>
      <c r="D26" s="3"/>
      <c r="E26" s="46">
        <v>2333</v>
      </c>
      <c r="G26" s="54"/>
      <c r="H26" s="12"/>
    </row>
    <row r="27" spans="1:8" ht="30" x14ac:dyDescent="0.25">
      <c r="A27" s="18" t="s">
        <v>87</v>
      </c>
      <c r="B27" s="7" t="s">
        <v>50</v>
      </c>
      <c r="C27" s="3" t="s">
        <v>30</v>
      </c>
      <c r="D27" s="3"/>
      <c r="E27" s="46">
        <v>14684.11</v>
      </c>
      <c r="G27" s="54"/>
      <c r="H27" s="12"/>
    </row>
    <row r="28" spans="1:8" x14ac:dyDescent="0.25">
      <c r="A28" s="8" t="s">
        <v>31</v>
      </c>
      <c r="B28" s="9"/>
      <c r="C28" s="10"/>
      <c r="D28" s="10"/>
      <c r="E28" s="47">
        <f>SUM(E22:E27)</f>
        <v>65004.825000000004</v>
      </c>
      <c r="F28" s="11"/>
      <c r="G28" s="11"/>
      <c r="H28" s="12"/>
    </row>
    <row r="29" spans="1:8" x14ac:dyDescent="0.25">
      <c r="E29" s="48"/>
      <c r="H29" s="12"/>
    </row>
    <row r="30" spans="1:8" s="11" customFormat="1" ht="15" customHeight="1" x14ac:dyDescent="0.25">
      <c r="A30" s="61" t="s">
        <v>88</v>
      </c>
      <c r="B30" s="61"/>
      <c r="C30" s="61"/>
      <c r="D30" s="61"/>
      <c r="E30" s="61"/>
      <c r="F30" s="2"/>
      <c r="G30" s="2"/>
      <c r="H30" s="13"/>
    </row>
    <row r="31" spans="1:8" ht="15" customHeight="1" x14ac:dyDescent="0.25">
      <c r="A31" s="56" t="s">
        <v>21</v>
      </c>
      <c r="B31" s="56"/>
      <c r="C31" s="56"/>
      <c r="D31" s="56"/>
      <c r="E31" s="56"/>
    </row>
    <row r="32" spans="1:8" ht="30.75" customHeight="1" x14ac:dyDescent="0.25">
      <c r="A32" s="56" t="s">
        <v>20</v>
      </c>
      <c r="B32" s="56"/>
      <c r="C32" s="56"/>
      <c r="D32" s="56"/>
      <c r="E32" s="56"/>
    </row>
    <row r="33" spans="1:5" ht="35.25" customHeight="1" x14ac:dyDescent="0.25">
      <c r="A33" s="56" t="s">
        <v>32</v>
      </c>
      <c r="B33" s="56"/>
      <c r="C33" s="56"/>
      <c r="D33" s="56"/>
      <c r="E33" s="56"/>
    </row>
    <row r="34" spans="1:5" ht="15" customHeight="1" x14ac:dyDescent="0.25">
      <c r="A34" s="57" t="s">
        <v>5</v>
      </c>
      <c r="B34" s="57"/>
      <c r="C34" s="57"/>
      <c r="D34" s="57"/>
      <c r="E34" s="57"/>
    </row>
    <row r="35" spans="1:5" ht="36.75" customHeight="1" x14ac:dyDescent="0.25">
      <c r="A35" s="56" t="s">
        <v>18</v>
      </c>
      <c r="B35" s="56"/>
      <c r="C35" s="56"/>
      <c r="D35" s="56"/>
      <c r="E35" s="56"/>
    </row>
    <row r="36" spans="1:5" ht="15" customHeight="1" x14ac:dyDescent="0.25">
      <c r="A36" s="59" t="s">
        <v>27</v>
      </c>
      <c r="B36" s="59"/>
      <c r="C36" s="59"/>
      <c r="D36" s="59"/>
      <c r="E36" s="49"/>
    </row>
    <row r="37" spans="1:5" x14ac:dyDescent="0.25">
      <c r="B37" s="62" t="s">
        <v>19</v>
      </c>
      <c r="C37" s="62"/>
      <c r="D37" s="62"/>
      <c r="E37" s="50" t="s">
        <v>6</v>
      </c>
    </row>
    <row r="38" spans="1:5" x14ac:dyDescent="0.25">
      <c r="A38" s="31"/>
      <c r="B38" s="31"/>
      <c r="C38" s="31"/>
      <c r="D38" s="31"/>
      <c r="E38" s="51"/>
    </row>
    <row r="39" spans="1:5" ht="15" customHeight="1" x14ac:dyDescent="0.25">
      <c r="A39" s="58" t="s">
        <v>80</v>
      </c>
      <c r="B39" s="59"/>
      <c r="C39" s="59"/>
      <c r="D39" s="59"/>
      <c r="E39" s="49"/>
    </row>
    <row r="40" spans="1:5" x14ac:dyDescent="0.25">
      <c r="B40" s="60" t="s">
        <v>19</v>
      </c>
      <c r="C40" s="60"/>
      <c r="D40" s="60"/>
      <c r="E40" s="50" t="s">
        <v>6</v>
      </c>
    </row>
    <row r="41" spans="1:5" x14ac:dyDescent="0.25">
      <c r="A41" s="16" t="s">
        <v>81</v>
      </c>
      <c r="E41" s="48"/>
    </row>
    <row r="42" spans="1:5" ht="15" customHeight="1" x14ac:dyDescent="0.25">
      <c r="A42" s="11" t="s">
        <v>34</v>
      </c>
    </row>
    <row r="43" spans="1:5" x14ac:dyDescent="0.25">
      <c r="A43" s="2" t="s">
        <v>37</v>
      </c>
      <c r="B43" s="14">
        <f>'2кв'!B47</f>
        <v>-9454.5200000000041</v>
      </c>
    </row>
    <row r="44" spans="1:5" ht="30" x14ac:dyDescent="0.25">
      <c r="A44" s="30" t="s">
        <v>89</v>
      </c>
      <c r="B44" s="22"/>
    </row>
    <row r="45" spans="1:5" x14ac:dyDescent="0.25">
      <c r="A45" s="2" t="s">
        <v>35</v>
      </c>
      <c r="B45" s="15">
        <v>50638.33</v>
      </c>
    </row>
    <row r="46" spans="1:5" ht="30" x14ac:dyDescent="0.25">
      <c r="A46" s="30" t="s">
        <v>83</v>
      </c>
      <c r="B46" s="15">
        <f>E28</f>
        <v>65004.825000000004</v>
      </c>
    </row>
    <row r="47" spans="1:5" x14ac:dyDescent="0.25">
      <c r="A47" s="11" t="s">
        <v>36</v>
      </c>
      <c r="B47" s="14">
        <f>B43+B45-B46</f>
        <v>-23821.015000000007</v>
      </c>
    </row>
  </sheetData>
  <mergeCells count="29">
    <mergeCell ref="A39:D39"/>
    <mergeCell ref="B40:D40"/>
    <mergeCell ref="A30:E30"/>
    <mergeCell ref="A31:E31"/>
    <mergeCell ref="A36:D36"/>
    <mergeCell ref="B37:D37"/>
    <mergeCell ref="A20:E20"/>
    <mergeCell ref="A32:E32"/>
    <mergeCell ref="A33:E33"/>
    <mergeCell ref="A34:E34"/>
    <mergeCell ref="A35:E35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A7:E7"/>
    <mergeCell ref="A1:E1"/>
    <mergeCell ref="A2:E2"/>
    <mergeCell ref="A3:E3"/>
    <mergeCell ref="D4:E4"/>
    <mergeCell ref="A6:E6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37" zoomScaleNormal="100" zoomScaleSheetLayoutView="100" workbookViewId="0">
      <selection activeCell="C56" sqref="C5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67" t="s">
        <v>11</v>
      </c>
      <c r="B1" s="67"/>
      <c r="C1" s="67"/>
      <c r="D1" s="67"/>
      <c r="E1" s="67"/>
    </row>
    <row r="2" spans="1:5" ht="30.75" customHeight="1" x14ac:dyDescent="0.25">
      <c r="A2" s="68" t="s">
        <v>12</v>
      </c>
      <c r="B2" s="69"/>
      <c r="C2" s="69"/>
      <c r="D2" s="69"/>
      <c r="E2" s="69"/>
    </row>
    <row r="3" spans="1:5" x14ac:dyDescent="0.25">
      <c r="A3" s="70" t="s">
        <v>51</v>
      </c>
      <c r="B3" s="70"/>
      <c r="C3" s="70"/>
      <c r="D3" s="70"/>
      <c r="E3" s="70"/>
    </row>
    <row r="4" spans="1:5" s="1" customFormat="1" ht="15.75" x14ac:dyDescent="0.25">
      <c r="A4" s="20" t="s">
        <v>13</v>
      </c>
      <c r="B4" s="33"/>
      <c r="C4" s="33"/>
      <c r="D4" s="72" t="s">
        <v>52</v>
      </c>
      <c r="E4" s="72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56" t="s">
        <v>0</v>
      </c>
      <c r="B6" s="56"/>
      <c r="C6" s="56"/>
      <c r="D6" s="56"/>
      <c r="E6" s="56"/>
    </row>
    <row r="7" spans="1:5" ht="15" customHeight="1" x14ac:dyDescent="0.25">
      <c r="A7" s="58" t="s">
        <v>74</v>
      </c>
      <c r="B7" s="58"/>
      <c r="C7" s="58"/>
      <c r="D7" s="58"/>
      <c r="E7" s="58"/>
    </row>
    <row r="8" spans="1:5" ht="15" customHeight="1" x14ac:dyDescent="0.25">
      <c r="A8" s="63" t="s">
        <v>1</v>
      </c>
      <c r="B8" s="63"/>
      <c r="C8" s="63"/>
      <c r="D8" s="63"/>
      <c r="E8" s="63"/>
    </row>
    <row r="9" spans="1:5" ht="17.25" customHeight="1" x14ac:dyDescent="0.25">
      <c r="A9" s="56" t="s">
        <v>75</v>
      </c>
      <c r="B9" s="56"/>
      <c r="C9" s="56"/>
      <c r="D9" s="56"/>
      <c r="E9" s="56"/>
    </row>
    <row r="10" spans="1:5" ht="26.25" customHeight="1" x14ac:dyDescent="0.25">
      <c r="A10" s="64" t="s">
        <v>14</v>
      </c>
      <c r="B10" s="65"/>
      <c r="C10" s="65"/>
      <c r="D10" s="65"/>
      <c r="E10" s="65"/>
    </row>
    <row r="11" spans="1:5" ht="30.75" customHeight="1" x14ac:dyDescent="0.25">
      <c r="A11" s="56" t="s">
        <v>76</v>
      </c>
      <c r="B11" s="56"/>
      <c r="C11" s="56"/>
      <c r="D11" s="56"/>
      <c r="E11" s="56"/>
    </row>
    <row r="12" spans="1:5" ht="16.5" customHeight="1" x14ac:dyDescent="0.25">
      <c r="A12" s="63" t="s">
        <v>15</v>
      </c>
      <c r="B12" s="66"/>
      <c r="C12" s="66"/>
      <c r="D12" s="66"/>
      <c r="E12" s="66"/>
    </row>
    <row r="13" spans="1:5" ht="15" customHeight="1" x14ac:dyDescent="0.25">
      <c r="A13" s="56" t="s">
        <v>26</v>
      </c>
      <c r="B13" s="56"/>
      <c r="C13" s="56"/>
      <c r="D13" s="56"/>
      <c r="E13" s="56"/>
    </row>
    <row r="14" spans="1:5" ht="18" customHeight="1" x14ac:dyDescent="0.25">
      <c r="A14" s="63" t="s">
        <v>2</v>
      </c>
      <c r="B14" s="66"/>
      <c r="C14" s="66"/>
      <c r="D14" s="66"/>
      <c r="E14" s="66"/>
    </row>
    <row r="15" spans="1:5" ht="16.5" customHeight="1" x14ac:dyDescent="0.25">
      <c r="A15" s="56" t="s">
        <v>25</v>
      </c>
      <c r="B15" s="56"/>
      <c r="C15" s="56"/>
      <c r="D15" s="56"/>
      <c r="E15" s="56"/>
    </row>
    <row r="16" spans="1:5" ht="10.15" customHeight="1" x14ac:dyDescent="0.25">
      <c r="A16" s="63" t="s">
        <v>16</v>
      </c>
      <c r="B16" s="66"/>
      <c r="C16" s="66"/>
      <c r="D16" s="66"/>
      <c r="E16" s="66"/>
    </row>
    <row r="17" spans="1:8" ht="32.450000000000003" customHeight="1" x14ac:dyDescent="0.25">
      <c r="A17" s="56" t="s">
        <v>17</v>
      </c>
      <c r="B17" s="56"/>
      <c r="C17" s="56"/>
      <c r="D17" s="56"/>
      <c r="E17" s="56"/>
    </row>
    <row r="18" spans="1:8" ht="57.6" customHeight="1" x14ac:dyDescent="0.25">
      <c r="A18" s="56" t="s">
        <v>77</v>
      </c>
      <c r="B18" s="56"/>
      <c r="C18" s="56"/>
      <c r="D18" s="56"/>
      <c r="E18" s="56"/>
    </row>
    <row r="19" spans="1:8" ht="37.5" customHeight="1" x14ac:dyDescent="0.25">
      <c r="A19" s="55" t="s">
        <v>78</v>
      </c>
      <c r="B19" s="55"/>
      <c r="C19" s="55"/>
      <c r="D19" s="55"/>
      <c r="E19" s="55"/>
    </row>
    <row r="20" spans="1:8" ht="15.75" customHeight="1" x14ac:dyDescent="0.25">
      <c r="A20" s="55"/>
      <c r="B20" s="55"/>
      <c r="C20" s="55"/>
      <c r="D20" s="55"/>
      <c r="E20" s="55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45" t="s">
        <v>8</v>
      </c>
    </row>
    <row r="22" spans="1:8" ht="31.5" x14ac:dyDescent="0.25">
      <c r="A22" s="17" t="s">
        <v>39</v>
      </c>
      <c r="B22" s="7" t="s">
        <v>33</v>
      </c>
      <c r="C22" s="3" t="s">
        <v>4</v>
      </c>
      <c r="D22" s="7">
        <v>11.97</v>
      </c>
      <c r="E22" s="46">
        <f>D22*F20*G20</f>
        <v>34096.545000000006</v>
      </c>
      <c r="G22" s="54"/>
    </row>
    <row r="23" spans="1:8" ht="45" x14ac:dyDescent="0.25">
      <c r="A23" s="5" t="s">
        <v>62</v>
      </c>
      <c r="B23" s="7" t="s">
        <v>53</v>
      </c>
      <c r="C23" s="3" t="s">
        <v>4</v>
      </c>
      <c r="D23" s="3"/>
      <c r="E23" s="6">
        <f>1212.19*3</f>
        <v>3636.57</v>
      </c>
      <c r="G23" s="54"/>
    </row>
    <row r="24" spans="1:8" ht="30" x14ac:dyDescent="0.25">
      <c r="A24" s="5" t="s">
        <v>22</v>
      </c>
      <c r="B24" s="7" t="s">
        <v>23</v>
      </c>
      <c r="C24" s="3" t="s">
        <v>4</v>
      </c>
      <c r="D24" s="3">
        <v>0</v>
      </c>
      <c r="E24" s="46">
        <v>0</v>
      </c>
      <c r="G24" s="54"/>
    </row>
    <row r="25" spans="1:8" x14ac:dyDescent="0.25">
      <c r="A25" s="5" t="s">
        <v>38</v>
      </c>
      <c r="B25" s="7" t="s">
        <v>24</v>
      </c>
      <c r="C25" s="3" t="s">
        <v>4</v>
      </c>
      <c r="D25" s="3">
        <v>3.6</v>
      </c>
      <c r="E25" s="46">
        <f>D25*F20*G20</f>
        <v>10254.6</v>
      </c>
      <c r="G25" s="54"/>
    </row>
    <row r="26" spans="1:8" x14ac:dyDescent="0.25">
      <c r="A26" s="5" t="s">
        <v>28</v>
      </c>
      <c r="B26" s="7" t="s">
        <v>53</v>
      </c>
      <c r="C26" s="3" t="s">
        <v>30</v>
      </c>
      <c r="D26" s="3"/>
      <c r="E26" s="46">
        <v>1845.35</v>
      </c>
      <c r="G26" s="54"/>
      <c r="H26" s="12"/>
    </row>
    <row r="27" spans="1:8" s="11" customFormat="1" x14ac:dyDescent="0.25">
      <c r="A27" s="18"/>
      <c r="B27" s="7"/>
      <c r="C27" s="3"/>
      <c r="D27" s="3"/>
      <c r="E27" s="46"/>
      <c r="F27" s="2"/>
      <c r="G27" s="54"/>
      <c r="H27" s="13"/>
    </row>
    <row r="28" spans="1:8" x14ac:dyDescent="0.25">
      <c r="A28" s="8" t="s">
        <v>31</v>
      </c>
      <c r="B28" s="9"/>
      <c r="C28" s="10"/>
      <c r="D28" s="10"/>
      <c r="E28" s="47">
        <f>SUM(E22:E27)</f>
        <v>49833.065000000002</v>
      </c>
      <c r="F28" s="11"/>
      <c r="G28" s="11"/>
    </row>
    <row r="29" spans="1:8" ht="30.75" customHeight="1" x14ac:dyDescent="0.25">
      <c r="E29" s="48"/>
    </row>
    <row r="30" spans="1:8" ht="35.25" customHeight="1" x14ac:dyDescent="0.25">
      <c r="A30" s="61" t="s">
        <v>90</v>
      </c>
      <c r="B30" s="61"/>
      <c r="C30" s="61"/>
      <c r="D30" s="61"/>
      <c r="E30" s="61"/>
    </row>
    <row r="31" spans="1:8" ht="15" customHeight="1" x14ac:dyDescent="0.25">
      <c r="A31" s="56" t="s">
        <v>21</v>
      </c>
      <c r="B31" s="56"/>
      <c r="C31" s="56"/>
      <c r="D31" s="56"/>
      <c r="E31" s="56"/>
    </row>
    <row r="32" spans="1:8" ht="36.75" customHeight="1" x14ac:dyDescent="0.25">
      <c r="A32" s="56" t="s">
        <v>20</v>
      </c>
      <c r="B32" s="56"/>
      <c r="C32" s="56"/>
      <c r="D32" s="56"/>
      <c r="E32" s="56"/>
    </row>
    <row r="33" spans="1:5" ht="15" customHeight="1" x14ac:dyDescent="0.25">
      <c r="A33" s="56" t="s">
        <v>32</v>
      </c>
      <c r="B33" s="56"/>
      <c r="C33" s="56"/>
      <c r="D33" s="56"/>
      <c r="E33" s="56"/>
    </row>
    <row r="34" spans="1:5" x14ac:dyDescent="0.25">
      <c r="A34" s="57" t="s">
        <v>5</v>
      </c>
      <c r="B34" s="57"/>
      <c r="C34" s="57"/>
      <c r="D34" s="57"/>
      <c r="E34" s="57"/>
    </row>
    <row r="35" spans="1:5" x14ac:dyDescent="0.25">
      <c r="A35" s="56" t="s">
        <v>18</v>
      </c>
      <c r="B35" s="56"/>
      <c r="C35" s="56"/>
      <c r="D35" s="56"/>
      <c r="E35" s="56"/>
    </row>
    <row r="36" spans="1:5" ht="15" customHeight="1" x14ac:dyDescent="0.25">
      <c r="A36" s="59" t="s">
        <v>27</v>
      </c>
      <c r="B36" s="59"/>
      <c r="C36" s="59"/>
      <c r="D36" s="59"/>
      <c r="E36" s="49"/>
    </row>
    <row r="37" spans="1:5" x14ac:dyDescent="0.25">
      <c r="B37" s="62" t="s">
        <v>19</v>
      </c>
      <c r="C37" s="62"/>
      <c r="D37" s="62"/>
      <c r="E37" s="50" t="s">
        <v>6</v>
      </c>
    </row>
    <row r="38" spans="1:5" x14ac:dyDescent="0.25">
      <c r="A38" s="31"/>
      <c r="B38" s="31"/>
      <c r="C38" s="31"/>
      <c r="D38" s="31"/>
      <c r="E38" s="51"/>
    </row>
    <row r="39" spans="1:5" ht="15" customHeight="1" x14ac:dyDescent="0.25">
      <c r="A39" s="58" t="s">
        <v>80</v>
      </c>
      <c r="B39" s="59"/>
      <c r="C39" s="59"/>
      <c r="D39" s="59"/>
      <c r="E39" s="49"/>
    </row>
    <row r="40" spans="1:5" x14ac:dyDescent="0.25">
      <c r="B40" s="60" t="s">
        <v>19</v>
      </c>
      <c r="C40" s="60"/>
      <c r="D40" s="60"/>
      <c r="E40" s="50" t="s">
        <v>6</v>
      </c>
    </row>
    <row r="41" spans="1:5" x14ac:dyDescent="0.25">
      <c r="A41" s="16" t="s">
        <v>81</v>
      </c>
      <c r="E41" s="48"/>
    </row>
    <row r="42" spans="1:5" x14ac:dyDescent="0.25">
      <c r="A42" s="11" t="s">
        <v>34</v>
      </c>
    </row>
    <row r="43" spans="1:5" x14ac:dyDescent="0.25">
      <c r="A43" s="2" t="s">
        <v>37</v>
      </c>
      <c r="B43" s="14">
        <f>'3кв'!B47</f>
        <v>-23821.015000000007</v>
      </c>
    </row>
    <row r="44" spans="1:5" ht="30" x14ac:dyDescent="0.25">
      <c r="A44" s="30" t="s">
        <v>89</v>
      </c>
      <c r="B44" s="22"/>
    </row>
    <row r="45" spans="1:5" x14ac:dyDescent="0.25">
      <c r="A45" s="2" t="s">
        <v>35</v>
      </c>
      <c r="B45" s="15">
        <f>60042.7-13.25</f>
        <v>60029.45</v>
      </c>
    </row>
    <row r="46" spans="1:5" x14ac:dyDescent="0.25">
      <c r="A46" s="2" t="s">
        <v>72</v>
      </c>
      <c r="B46" s="15">
        <f>150*8</f>
        <v>1200</v>
      </c>
    </row>
    <row r="47" spans="1:5" ht="30" x14ac:dyDescent="0.25">
      <c r="A47" s="30" t="s">
        <v>83</v>
      </c>
      <c r="B47" s="15">
        <f>E28</f>
        <v>49833.065000000002</v>
      </c>
    </row>
    <row r="48" spans="1:5" x14ac:dyDescent="0.25">
      <c r="A48" s="11" t="s">
        <v>36</v>
      </c>
      <c r="B48" s="14">
        <f>B43+B45+B46-B47</f>
        <v>-12424.630000000012</v>
      </c>
    </row>
  </sheetData>
  <mergeCells count="29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30:E30"/>
    <mergeCell ref="A31:E31"/>
    <mergeCell ref="A32:E32"/>
    <mergeCell ref="A33:E33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2"/>
  <sheetViews>
    <sheetView tabSelected="1" view="pageBreakPreview" topLeftCell="A19" zoomScaleNormal="100" zoomScaleSheetLayoutView="100" workbookViewId="0">
      <selection activeCell="B26" sqref="B26:C29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style="12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74" t="s">
        <v>54</v>
      </c>
      <c r="B1" s="74"/>
      <c r="C1" s="74"/>
      <c r="D1" s="21"/>
    </row>
    <row r="2" spans="1:5" ht="15.75" x14ac:dyDescent="0.25">
      <c r="A2" s="75" t="s">
        <v>55</v>
      </c>
      <c r="B2" s="75"/>
      <c r="C2" s="75"/>
      <c r="D2" s="22"/>
    </row>
    <row r="3" spans="1:5" ht="15.75" x14ac:dyDescent="0.25">
      <c r="A3" s="75" t="s">
        <v>56</v>
      </c>
      <c r="B3" s="75"/>
      <c r="C3" s="75"/>
      <c r="D3" s="22"/>
    </row>
    <row r="4" spans="1:5" ht="15.75" x14ac:dyDescent="0.25">
      <c r="A4" s="74" t="s">
        <v>91</v>
      </c>
      <c r="B4" s="74"/>
      <c r="C4" s="74"/>
      <c r="D4" s="21"/>
    </row>
    <row r="5" spans="1:5" ht="15.75" x14ac:dyDescent="0.25">
      <c r="A5" s="76"/>
      <c r="B5" s="76"/>
      <c r="C5" s="76"/>
      <c r="D5" s="1"/>
    </row>
    <row r="6" spans="1:5" ht="15.75" x14ac:dyDescent="0.25">
      <c r="A6" s="22"/>
      <c r="B6" s="34" t="s">
        <v>57</v>
      </c>
      <c r="C6" s="35">
        <f>'1кв'!B42</f>
        <v>1831.26</v>
      </c>
      <c r="D6" s="23"/>
    </row>
    <row r="7" spans="1:5" ht="15.75" x14ac:dyDescent="0.25">
      <c r="A7" s="24" t="s">
        <v>58</v>
      </c>
      <c r="B7" s="34" t="s">
        <v>92</v>
      </c>
      <c r="C7" s="35"/>
      <c r="D7" s="23"/>
    </row>
    <row r="8" spans="1:5" ht="30" x14ac:dyDescent="0.25">
      <c r="A8" s="22"/>
      <c r="B8" s="38" t="s">
        <v>73</v>
      </c>
      <c r="C8" s="37">
        <f>'[1]4 кв'!B52</f>
        <v>1200</v>
      </c>
      <c r="D8" s="25"/>
    </row>
    <row r="9" spans="1:5" ht="15.75" x14ac:dyDescent="0.25">
      <c r="A9" s="2"/>
      <c r="B9" s="36" t="s">
        <v>59</v>
      </c>
      <c r="C9" s="37">
        <f>'1кв'!B44+'2кв'!B45+'3кв'!B45+'4кв'!B45</f>
        <v>217840.09000000003</v>
      </c>
      <c r="D9" s="25"/>
    </row>
    <row r="10" spans="1:5" ht="15.75" x14ac:dyDescent="0.25">
      <c r="A10" s="33"/>
      <c r="B10" s="36" t="s">
        <v>60</v>
      </c>
      <c r="C10" s="35">
        <f>SUM(C8:C9)</f>
        <v>219040.09000000003</v>
      </c>
      <c r="D10" s="23"/>
    </row>
    <row r="11" spans="1:5" ht="15.75" x14ac:dyDescent="0.25">
      <c r="A11" s="1"/>
      <c r="B11" s="73"/>
      <c r="C11" s="73"/>
      <c r="D11" s="26"/>
    </row>
    <row r="12" spans="1:5" ht="15.75" x14ac:dyDescent="0.25">
      <c r="A12" s="27" t="s">
        <v>61</v>
      </c>
      <c r="B12" s="39" t="s">
        <v>39</v>
      </c>
      <c r="C12" s="40">
        <f>'1кв'!E22+'2кв'!E22+'3кв'!E22+'4кв'!E22</f>
        <v>132512.22</v>
      </c>
      <c r="D12" s="26"/>
    </row>
    <row r="13" spans="1:5" ht="30" x14ac:dyDescent="0.25">
      <c r="A13" s="27"/>
      <c r="B13" s="38" t="s">
        <v>49</v>
      </c>
      <c r="C13" s="40">
        <f>'1кв'!E23+'2кв'!E23+'3кв'!E23+'4кв'!E23</f>
        <v>14546.28</v>
      </c>
      <c r="D13" s="26"/>
      <c r="E13" s="28"/>
    </row>
    <row r="14" spans="1:5" ht="15.75" x14ac:dyDescent="0.25">
      <c r="A14" s="27"/>
      <c r="B14" s="38" t="s">
        <v>93</v>
      </c>
      <c r="C14" s="40">
        <f>'1кв'!E24+'2кв'!E24+'3кв'!E24+'4кв'!E24</f>
        <v>0</v>
      </c>
      <c r="D14" s="26"/>
      <c r="E14" s="28"/>
    </row>
    <row r="15" spans="1:5" ht="15.75" x14ac:dyDescent="0.25">
      <c r="A15" s="27"/>
      <c r="B15" s="38" t="s">
        <v>38</v>
      </c>
      <c r="C15" s="40">
        <f>'1кв'!E25+'2кв'!E25+'3кв'!E25+'4кв'!E25</f>
        <v>40049.910000000003</v>
      </c>
      <c r="D15" s="26"/>
    </row>
    <row r="16" spans="1:5" ht="15.75" x14ac:dyDescent="0.25">
      <c r="A16" s="27"/>
      <c r="B16" s="38" t="s">
        <v>28</v>
      </c>
      <c r="C16" s="40">
        <f>'1кв'!E26+'2кв'!E26+'3кв'!E26+'4кв'!E26</f>
        <v>5003.46</v>
      </c>
      <c r="D16" s="26"/>
    </row>
    <row r="17" spans="1:5" ht="15.75" x14ac:dyDescent="0.25">
      <c r="A17" s="27"/>
      <c r="B17" s="38" t="s">
        <v>94</v>
      </c>
      <c r="C17" s="37">
        <v>0</v>
      </c>
      <c r="D17" s="26"/>
    </row>
    <row r="18" spans="1:5" ht="15.75" x14ac:dyDescent="0.25">
      <c r="A18" s="27"/>
      <c r="B18" s="41" t="s">
        <v>63</v>
      </c>
      <c r="C18" s="52">
        <f>SUM(C20:C21)</f>
        <v>41184.11</v>
      </c>
      <c r="D18" s="26"/>
    </row>
    <row r="19" spans="1:5" ht="15.75" x14ac:dyDescent="0.25">
      <c r="A19" s="27"/>
      <c r="B19" s="38" t="s">
        <v>71</v>
      </c>
      <c r="C19" s="37"/>
      <c r="D19" s="26"/>
    </row>
    <row r="20" spans="1:5" ht="15.75" x14ac:dyDescent="0.25">
      <c r="A20" s="27"/>
      <c r="B20" s="42" t="s">
        <v>95</v>
      </c>
      <c r="C20" s="53">
        <f>'3кв'!E27</f>
        <v>14684.11</v>
      </c>
      <c r="D20" s="26"/>
    </row>
    <row r="21" spans="1:5" ht="15.75" x14ac:dyDescent="0.25">
      <c r="A21" s="27"/>
      <c r="B21" s="42" t="s">
        <v>96</v>
      </c>
      <c r="C21" s="53">
        <f>'2кв'!E27</f>
        <v>26500</v>
      </c>
      <c r="D21" s="26"/>
    </row>
    <row r="22" spans="1:5" ht="15.75" x14ac:dyDescent="0.25">
      <c r="A22" s="27"/>
      <c r="B22" s="42"/>
      <c r="C22" s="53"/>
      <c r="D22" s="26">
        <f>'1кв'!E29+'2кв'!E30+'3кв'!E30+'4кв'!E27</f>
        <v>0</v>
      </c>
      <c r="E22" s="28"/>
    </row>
    <row r="23" spans="1:5" ht="15.75" x14ac:dyDescent="0.25">
      <c r="A23" s="1"/>
      <c r="B23" s="43" t="s">
        <v>64</v>
      </c>
      <c r="C23" s="35">
        <f>SUM(C12:C18)</f>
        <v>233295.97999999998</v>
      </c>
      <c r="D23" s="26"/>
    </row>
    <row r="24" spans="1:5" ht="15.75" x14ac:dyDescent="0.25">
      <c r="A24" s="1"/>
      <c r="B24" s="44" t="s">
        <v>97</v>
      </c>
      <c r="C24" s="35">
        <f>C6+C10-C23</f>
        <v>-12424.629999999946</v>
      </c>
      <c r="D24" s="26"/>
    </row>
    <row r="25" spans="1:5" ht="15.75" x14ac:dyDescent="0.25">
      <c r="A25" s="1"/>
      <c r="B25" s="24"/>
      <c r="C25" s="29"/>
      <c r="D25" s="26"/>
    </row>
    <row r="26" spans="1:5" ht="15.75" x14ac:dyDescent="0.25">
      <c r="A26" s="1"/>
      <c r="B26" s="24" t="s">
        <v>98</v>
      </c>
      <c r="C26" s="24"/>
      <c r="D26" s="26"/>
    </row>
    <row r="27" spans="1:5" ht="15.75" x14ac:dyDescent="0.25">
      <c r="A27" s="1"/>
      <c r="B27" s="24" t="s">
        <v>99</v>
      </c>
      <c r="C27" s="24">
        <v>2116.64</v>
      </c>
      <c r="D27" s="26"/>
    </row>
    <row r="28" spans="1:5" ht="15.75" x14ac:dyDescent="0.25">
      <c r="A28" s="1"/>
      <c r="B28" s="77" t="s">
        <v>100</v>
      </c>
      <c r="C28" s="77">
        <v>2087.92</v>
      </c>
      <c r="D28" s="26"/>
    </row>
    <row r="29" spans="1:5" ht="15.75" x14ac:dyDescent="0.25">
      <c r="A29" s="1"/>
      <c r="B29" s="24" t="s">
        <v>101</v>
      </c>
      <c r="C29" s="24">
        <f>C28-C27</f>
        <v>-28.7199999999998</v>
      </c>
      <c r="D29" s="26"/>
    </row>
    <row r="30" spans="1:5" ht="15.75" x14ac:dyDescent="0.25">
      <c r="A30" s="1"/>
      <c r="B30" s="24"/>
      <c r="C30" s="29"/>
      <c r="D30" s="26"/>
    </row>
    <row r="31" spans="1:5" ht="15.75" x14ac:dyDescent="0.25">
      <c r="A31" s="24" t="s">
        <v>65</v>
      </c>
      <c r="B31" s="2"/>
      <c r="C31" s="29"/>
      <c r="D31" s="26"/>
    </row>
    <row r="32" spans="1:5" ht="15.75" x14ac:dyDescent="0.25">
      <c r="A32" s="1"/>
      <c r="B32" s="24"/>
      <c r="C32" s="29"/>
      <c r="D32" s="26"/>
    </row>
    <row r="33" spans="1:4" ht="15.75" x14ac:dyDescent="0.25">
      <c r="A33" s="1"/>
      <c r="B33" s="24"/>
      <c r="C33" s="29"/>
      <c r="D33" s="26"/>
    </row>
    <row r="34" spans="1:4" ht="15.75" x14ac:dyDescent="0.25">
      <c r="A34" s="1" t="s">
        <v>66</v>
      </c>
      <c r="B34" s="24" t="s">
        <v>67</v>
      </c>
      <c r="C34" s="29"/>
      <c r="D34" s="26"/>
    </row>
    <row r="35" spans="1:4" ht="15.75" x14ac:dyDescent="0.25">
      <c r="A35" s="1"/>
      <c r="B35" s="24" t="s">
        <v>68</v>
      </c>
      <c r="C35" s="29"/>
      <c r="D35" s="26"/>
    </row>
    <row r="36" spans="1:4" ht="15.75" x14ac:dyDescent="0.25">
      <c r="A36" s="1"/>
      <c r="B36" s="24" t="s">
        <v>69</v>
      </c>
      <c r="C36" s="29"/>
      <c r="D36" s="26"/>
    </row>
    <row r="37" spans="1:4" ht="15.75" x14ac:dyDescent="0.25">
      <c r="A37" s="1"/>
      <c r="B37" s="24"/>
      <c r="C37" s="29"/>
      <c r="D37" s="26"/>
    </row>
    <row r="38" spans="1:4" ht="15.75" x14ac:dyDescent="0.25">
      <c r="A38" s="1"/>
      <c r="B38" s="24"/>
      <c r="C38" s="29"/>
      <c r="D38" s="26"/>
    </row>
    <row r="39" spans="1:4" ht="15.75" x14ac:dyDescent="0.25">
      <c r="A39" s="1"/>
      <c r="B39" s="24" t="s">
        <v>70</v>
      </c>
      <c r="C39" s="29"/>
      <c r="D39" s="26"/>
    </row>
    <row r="40" spans="1:4" ht="15.75" x14ac:dyDescent="0.25">
      <c r="A40" s="1"/>
      <c r="B40" s="24"/>
      <c r="C40" s="29"/>
      <c r="D40" s="26"/>
    </row>
    <row r="41" spans="1:4" ht="15.75" x14ac:dyDescent="0.25">
      <c r="A41" s="1"/>
      <c r="B41" s="24"/>
      <c r="C41" s="29"/>
      <c r="D41" s="26"/>
    </row>
    <row r="42" spans="1:4" ht="15.75" x14ac:dyDescent="0.25">
      <c r="A42" s="1"/>
      <c r="B42" s="24"/>
      <c r="C42" s="29"/>
      <c r="D42" s="26"/>
    </row>
  </sheetData>
  <mergeCells count="6">
    <mergeCell ref="B11:C11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2022-03-11T06:31:11Z</dcterms:modified>
</cp:coreProperties>
</file>