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65" windowWidth="14805" windowHeight="7950" activeTab="4"/>
  </bookViews>
  <sheets>
    <sheet name="1кв" sheetId="17" r:id="rId1"/>
    <sheet name="2кв" sheetId="18" r:id="rId2"/>
    <sheet name="3кв" sheetId="19" r:id="rId3"/>
    <sheet name="4 кв" sheetId="20" r:id="rId4"/>
    <sheet name="отчет" sheetId="21" r:id="rId5"/>
  </sheets>
  <definedNames>
    <definedName name="_xlnm.Print_Area" localSheetId="0">'1кв'!$A$1:$E$50</definedName>
    <definedName name="_xlnm.Print_Area" localSheetId="1">'2кв'!$A$1:$E$50</definedName>
    <definedName name="_xlnm.Print_Area" localSheetId="2">'3кв'!$A$1:$E$50</definedName>
    <definedName name="_xlnm.Print_Area" localSheetId="3">'4 кв'!$A$1:$E$50</definedName>
    <definedName name="_xlnm.Print_Area" localSheetId="4">отчет!$A$1:$C$37</definedName>
  </definedNames>
  <calcPr calcId="145621"/>
</workbook>
</file>

<file path=xl/calcChain.xml><?xml version="1.0" encoding="utf-8"?>
<calcChain xmlns="http://schemas.openxmlformats.org/spreadsheetml/2006/main">
  <c r="C24" i="21" l="1"/>
  <c r="B47" i="20" l="1"/>
  <c r="C15" i="21"/>
  <c r="C14" i="21"/>
  <c r="C13" i="21"/>
  <c r="C12" i="21"/>
  <c r="C18" i="21" s="1"/>
  <c r="C9" i="21"/>
  <c r="B49" i="20"/>
  <c r="B45" i="20"/>
  <c r="C8" i="21"/>
  <c r="C10" i="21" s="1"/>
  <c r="C6" i="21"/>
  <c r="B48" i="20"/>
  <c r="E24" i="20"/>
  <c r="E23" i="20"/>
  <c r="E22" i="20"/>
  <c r="E27" i="20" s="1"/>
  <c r="F20" i="20"/>
  <c r="C19" i="21" l="1"/>
  <c r="B50" i="20"/>
  <c r="B45" i="19"/>
  <c r="E23" i="19"/>
  <c r="B48" i="19"/>
  <c r="E24" i="19"/>
  <c r="E22" i="19"/>
  <c r="F20" i="19"/>
  <c r="E27" i="19" l="1"/>
  <c r="B49" i="19" s="1"/>
  <c r="B50" i="19"/>
  <c r="B45" i="18"/>
  <c r="E27" i="18"/>
  <c r="E23" i="18"/>
  <c r="B48" i="18"/>
  <c r="F20" i="18"/>
  <c r="E24" i="18" s="1"/>
  <c r="E22" i="18" l="1"/>
  <c r="B49" i="18" s="1"/>
  <c r="B50" i="18" s="1"/>
  <c r="E27" i="17"/>
  <c r="B48" i="17" l="1"/>
  <c r="E23" i="17"/>
  <c r="F20" i="17"/>
  <c r="E22" i="17" s="1"/>
  <c r="E24" i="17" l="1"/>
  <c r="B49" i="17" s="1"/>
  <c r="B50" i="17" s="1"/>
</calcChain>
</file>

<file path=xl/sharedStrings.xml><?xml version="1.0" encoding="utf-8"?>
<sst xmlns="http://schemas.openxmlformats.org/spreadsheetml/2006/main" count="260" uniqueCount="95">
  <si>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</si>
  <si>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</si>
  <si>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</si>
  <si>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</si>
  <si>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</si>
  <si>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</si>
  <si>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</si>
  <si>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</si>
  <si>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</si>
  <si>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</si>
  <si>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</si>
  <si>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</si>
  <si>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</si>
  <si>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</si>
  <si>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</si>
  <si>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</si>
  <si>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</si>
  <si>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</si>
  <si>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</si>
  <si>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</si>
  <si>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</si>
  <si>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</si>
  <si>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</si>
  <si>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</si>
  <si>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</si>
  <si>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</si>
  <si>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Свердлова, д. 9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</si>
  <si>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Курляндской Зои Митрофановны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</si>
  <si>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№3,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№31 от 26.05.2013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</si>
  <si>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№31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</si>
  <si>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№9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</si>
  <si>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Стоимость материалов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</si>
  <si>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</si>
  <si>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</si>
  <si>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</si>
  <si>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</si>
  <si>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 xml:space="preserve">Итого остаток на конец квартала </t>
  </si>
  <si>
    <t>в т.ч. Оплачено рем.и содерж.</t>
  </si>
  <si>
    <t>Расходы по содержанию и тек. ремонту</t>
  </si>
  <si>
    <t>Общая площадь квартир - 636,6 м2</t>
  </si>
  <si>
    <t>Остаток на начало квартала</t>
  </si>
  <si>
    <t xml:space="preserve">определена приложением № 9 к договору </t>
  </si>
  <si>
    <t xml:space="preserve">Общехозяйственные расходы </t>
  </si>
  <si>
    <t xml:space="preserve">Услуги по содержанию многоквартирного дома </t>
  </si>
  <si>
    <t>1 квартал</t>
  </si>
  <si>
    <t>Интернет Квант-телеком</t>
  </si>
  <si>
    <t>Заказчик - Собственники МКД, в лице председателя совета МКД Курляндской З.М.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</si>
  <si>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</si>
  <si>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2021 года</t>
  </si>
  <si>
    <t>"31" 03  2021 г.</t>
  </si>
  <si>
    <t xml:space="preserve">           2. Всего за период с "01" 01 2021 г. по "31" 03 2021 г. выполнено работ (оказано услуг) на общую сумму тридцать одна тысяча триста шестьдесят три рубля 04 копейки</t>
  </si>
  <si>
    <t>Предъявлено населению 34766,75</t>
  </si>
  <si>
    <t>за 2 квартал 2021 года</t>
  </si>
  <si>
    <t>"30" 06 2021 г.</t>
  </si>
  <si>
    <t>Обработка подъездов хлорсодержащими растворами опрыскивание 1 раз в неделю (май, июнь -1 раз в 2 недели)</t>
  </si>
  <si>
    <t>2 квартал</t>
  </si>
  <si>
    <t xml:space="preserve">           2. Всего за период с "01" 04 2021 г. по "30" 06 2021 г. выполнено работ (оказано услуг) на общую сумму тридцать тысяч семьсот шестьдесят семь рублей 78 копеек</t>
  </si>
  <si>
    <t>Предъявлено населению 34897,96</t>
  </si>
  <si>
    <r>
      <t xml:space="preserve">именуемый в дальнейшем "Заказчик", в лице </t>
    </r>
    <r>
      <rPr>
        <b/>
        <u/>
        <sz val="11"/>
        <color theme="1"/>
        <rFont val="Times New Roman"/>
        <family val="1"/>
        <charset val="204"/>
      </rPr>
      <t>Бондарь Елены Федоровны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</si>
  <si>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№31 от 26.05.2013 г.</t>
    </r>
  </si>
  <si>
    <t>Заказчик - Собственники МКД, в лице председателя совета МКД Бондарь Е.Ф.</t>
  </si>
  <si>
    <t>за 3 квартал 2021 года</t>
  </si>
  <si>
    <t>"30" 09 2021 г.</t>
  </si>
  <si>
    <t>Обработка подъездов хлорсодержащими растворами опрыскивание 1 раз в неделю</t>
  </si>
  <si>
    <t>3 квартал</t>
  </si>
  <si>
    <t xml:space="preserve">           2. Всего за период с "01" 07 2021 г. по "30" 09 2021 г. выполнено работ (оказано услуг) на общую сумму тридцать три тысячи пятьсот восемнадцать рублей 88 копеек</t>
  </si>
  <si>
    <t>Предъявлено населению 36248,01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</si>
  <si>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</si>
  <si>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</si>
  <si>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</si>
  <si>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</si>
  <si>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</si>
  <si>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</si>
  <si>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</si>
  <si>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</si>
  <si>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</si>
  <si>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 xml:space="preserve">Непредвиденные расходы </t>
  </si>
  <si>
    <t>Итого расходов</t>
  </si>
  <si>
    <t>Остаток средств на 01.01.2022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</si>
  <si>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</si>
  <si>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</si>
  <si>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</si>
  <si>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</si>
  <si>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</si>
  <si>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</si>
  <si>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за 4 квартал 2021 года</t>
  </si>
  <si>
    <t>"31" 12 2021 г.</t>
  </si>
  <si>
    <t>4 квартал</t>
  </si>
  <si>
    <t>по ж.д. ул. Свердлова, д. 9</t>
  </si>
  <si>
    <t>Начислено всего 141 630,73</t>
  </si>
  <si>
    <t xml:space="preserve">           2. Всего за период с "01" 12 2021 г. по "31" 12 2021 г. выполнено работ (оказано услуг) на общую сумму тридцать три тысячи сто тридцать четыре рубля 67 копеек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</si>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</sst>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6" fillId="0" borderId="0"/>
  </cellStyleXfs>
  <cellXfs count="9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164" fontId="7" fillId="0" borderId="0" xfId="1" applyNumberFormat="1" applyFont="1"/>
    <xf numFmtId="164" fontId="4" fillId="0" borderId="0" xfId="1" applyNumberFormat="1" applyFont="1"/>
    <xf numFmtId="2" fontId="4" fillId="0" borderId="0" xfId="0" applyNumberFormat="1" applyFont="1"/>
    <xf numFmtId="43" fontId="4" fillId="0" borderId="0" xfId="0" applyNumberFormat="1" applyFont="1"/>
    <xf numFmtId="0" fontId="11" fillId="0" borderId="0" xfId="0" applyFont="1"/>
    <xf numFmtId="0" fontId="4" fillId="0" borderId="0" xfId="0" applyFont="1" applyAlignment="1"/>
    <xf numFmtId="164" fontId="7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12" fillId="0" borderId="3" xfId="0" applyFont="1" applyBorder="1" applyAlignment="1">
      <alignment wrapText="1"/>
    </xf>
    <xf numFmtId="0" fontId="12" fillId="0" borderId="4" xfId="0" applyFont="1" applyBorder="1"/>
    <xf numFmtId="0" fontId="12" fillId="0" borderId="1" xfId="0" applyFont="1" applyBorder="1" applyAlignment="1"/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4" fillId="0" borderId="0" xfId="0" applyFont="1" applyAlignment="1"/>
    <xf numFmtId="0" fontId="3" fillId="0" borderId="0" xfId="0" applyFont="1" applyAlignment="1"/>
    <xf numFmtId="4" fontId="14" fillId="0" borderId="0" xfId="0" applyNumberFormat="1" applyFont="1"/>
    <xf numFmtId="0" fontId="3" fillId="0" borderId="0" xfId="0" applyFont="1" applyAlignment="1">
      <alignment horizontal="left"/>
    </xf>
    <xf numFmtId="164" fontId="3" fillId="0" borderId="0" xfId="1" applyNumberFormat="1" applyFont="1" applyBorder="1"/>
    <xf numFmtId="4" fontId="3" fillId="0" borderId="0" xfId="0" applyNumberFormat="1" applyFont="1"/>
    <xf numFmtId="43" fontId="3" fillId="0" borderId="0" xfId="0" applyNumberFormat="1" applyFont="1"/>
    <xf numFmtId="43" fontId="3" fillId="0" borderId="0" xfId="1" applyFont="1" applyAlignment="1">
      <alignment horizontal="left"/>
    </xf>
    <xf numFmtId="43" fontId="3" fillId="0" borderId="0" xfId="1" applyFo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5" xfId="0" applyFont="1" applyFill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13" fillId="0" borderId="0" xfId="0" applyFont="1" applyAlignment="1">
      <alignment horizontal="right" wrapText="1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0" applyNumberFormat="1" applyFont="1" applyAlignment="1"/>
    <xf numFmtId="2" fontId="3" fillId="0" borderId="1" xfId="0" applyNumberFormat="1" applyFont="1" applyBorder="1"/>
    <xf numFmtId="2" fontId="8" fillId="0" borderId="1" xfId="1" applyNumberFormat="1" applyFont="1" applyBorder="1" applyAlignment="1">
      <alignment horizontal="center"/>
    </xf>
    <xf numFmtId="2" fontId="3" fillId="0" borderId="0" xfId="0" applyNumberFormat="1" applyFont="1" applyAlignment="1">
      <alignment horizontal="left"/>
    </xf>
    <xf numFmtId="2" fontId="3" fillId="0" borderId="1" xfId="0" applyNumberFormat="1" applyFont="1" applyBorder="1" applyAlignment="1"/>
    <xf numFmtId="2" fontId="3" fillId="0" borderId="1" xfId="1" applyNumberFormat="1" applyFont="1" applyBorder="1" applyAlignment="1">
      <alignment horizontal="center"/>
    </xf>
    <xf numFmtId="2" fontId="4" fillId="0" borderId="1" xfId="0" applyNumberFormat="1" applyFont="1" applyBorder="1"/>
    <xf numFmtId="2" fontId="3" fillId="0" borderId="0" xfId="0" applyNumberFormat="1" applyFont="1" applyAlignment="1">
      <alignment horizontal="center"/>
    </xf>
    <xf numFmtId="2" fontId="3" fillId="0" borderId="0" xfId="0" applyNumberFormat="1" applyFont="1"/>
    <xf numFmtId="2" fontId="3" fillId="0" borderId="1" xfId="0" applyNumberFormat="1" applyFont="1" applyBorder="1" applyAlignment="1">
      <alignment horizontal="left"/>
    </xf>
    <xf numFmtId="2" fontId="3" fillId="0" borderId="6" xfId="0" applyNumberFormat="1" applyFont="1" applyBorder="1" applyAlignment="1">
      <alignment horizontal="left"/>
    </xf>
    <xf numFmtId="2" fontId="3" fillId="0" borderId="0" xfId="0" applyNumberFormat="1" applyFont="1" applyBorder="1"/>
    <xf numFmtId="2" fontId="3" fillId="0" borderId="1" xfId="0" applyNumberFormat="1" applyFont="1" applyBorder="1" applyAlignment="1">
      <alignment wrapText="1"/>
    </xf>
    <xf numFmtId="2" fontId="3" fillId="2" borderId="1" xfId="1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vertical="center" wrapText="1"/>
    </xf>
    <xf numFmtId="2" fontId="3" fillId="2" borderId="1" xfId="0" applyNumberFormat="1" applyFont="1" applyFill="1" applyBorder="1" applyAlignment="1">
      <alignment vertical="center" wrapText="1"/>
    </xf>
    <xf numFmtId="2" fontId="3" fillId="2" borderId="7" xfId="0" applyNumberFormat="1" applyFont="1" applyFill="1" applyBorder="1" applyAlignment="1">
      <alignment vertical="center" wrapText="1"/>
    </xf>
    <xf numFmtId="2" fontId="3" fillId="0" borderId="7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left"/>
    </xf>
    <xf numFmtId="2" fontId="8" fillId="0" borderId="1" xfId="0" applyNumberFormat="1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19" zoomScaleNormal="100" zoomScaleSheetLayoutView="100" workbookViewId="0">
      <selection activeCell="A11" sqref="A11:E11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9" width="9.140625" style="2"/>
    <col min="10" max="10" width="15.42578125" style="2" customWidth="1"/>
    <col min="11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3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48</v>
      </c>
      <c r="B3" s="54"/>
      <c r="C3" s="54"/>
      <c r="D3" s="54"/>
      <c r="E3" s="54"/>
    </row>
    <row r="4" spans="1:5" s="1" customFormat="1" ht="15.75" x14ac:dyDescent="0.25">
      <c r="A4" s="22" t="s">
        <v>13</v>
      </c>
      <c r="B4" s="4"/>
      <c r="C4" s="4"/>
      <c r="D4" s="57" t="s">
        <v>49</v>
      </c>
      <c r="E4" s="57"/>
    </row>
    <row r="5" spans="1:5" x14ac:dyDescent="0.25">
      <c r="A5" s="28"/>
      <c r="B5" s="4"/>
      <c r="C5" s="4"/>
      <c r="D5" s="4"/>
      <c r="E5" s="4"/>
    </row>
    <row r="6" spans="1:5" x14ac:dyDescent="0.25">
      <c r="A6" s="55" t="s">
        <v>0</v>
      </c>
      <c r="B6" s="55"/>
      <c r="C6" s="55"/>
      <c r="D6" s="55"/>
      <c r="E6" s="55"/>
    </row>
    <row r="7" spans="1:5" ht="17.25" customHeight="1" x14ac:dyDescent="0.25">
      <c r="A7" s="56" t="s">
        <v>26</v>
      </c>
      <c r="B7" s="56"/>
      <c r="C7" s="56"/>
      <c r="D7" s="56"/>
      <c r="E7" s="56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55" t="s">
        <v>27</v>
      </c>
      <c r="B9" s="55"/>
      <c r="C9" s="55"/>
      <c r="D9" s="55"/>
      <c r="E9" s="55"/>
    </row>
    <row r="10" spans="1:5" ht="24" customHeight="1" x14ac:dyDescent="0.25">
      <c r="A10" s="58" t="s">
        <v>14</v>
      </c>
      <c r="B10" s="59"/>
      <c r="C10" s="59"/>
      <c r="D10" s="59"/>
      <c r="E10" s="59"/>
    </row>
    <row r="11" spans="1:5" ht="30.75" customHeight="1" x14ac:dyDescent="0.25">
      <c r="A11" s="55" t="s">
        <v>28</v>
      </c>
      <c r="B11" s="55"/>
      <c r="C11" s="55"/>
      <c r="D11" s="55"/>
      <c r="E11" s="55"/>
    </row>
    <row r="12" spans="1:5" ht="17.25" customHeight="1" x14ac:dyDescent="0.25">
      <c r="A12" s="49" t="s">
        <v>15</v>
      </c>
      <c r="B12" s="50"/>
      <c r="C12" s="50"/>
      <c r="D12" s="50"/>
      <c r="E12" s="50"/>
    </row>
    <row r="13" spans="1:5" x14ac:dyDescent="0.25">
      <c r="A13" s="55" t="s">
        <v>22</v>
      </c>
      <c r="B13" s="55"/>
      <c r="C13" s="55"/>
      <c r="D13" s="55"/>
      <c r="E13" s="55"/>
    </row>
    <row r="14" spans="1:5" ht="15.75" customHeight="1" x14ac:dyDescent="0.25">
      <c r="A14" s="49" t="s">
        <v>2</v>
      </c>
      <c r="B14" s="50"/>
      <c r="C14" s="50"/>
      <c r="D14" s="50"/>
      <c r="E14" s="50"/>
    </row>
    <row r="15" spans="1:5" ht="19.5" customHeight="1" x14ac:dyDescent="0.25">
      <c r="A15" s="55" t="s">
        <v>23</v>
      </c>
      <c r="B15" s="55"/>
      <c r="C15" s="55"/>
      <c r="D15" s="55"/>
      <c r="E15" s="55"/>
    </row>
    <row r="16" spans="1:5" ht="21" customHeight="1" x14ac:dyDescent="0.25">
      <c r="A16" s="49" t="s">
        <v>16</v>
      </c>
      <c r="B16" s="50"/>
      <c r="C16" s="50"/>
      <c r="D16" s="50"/>
      <c r="E16" s="50"/>
    </row>
    <row r="17" spans="1:10" ht="33" customHeight="1" x14ac:dyDescent="0.25">
      <c r="A17" s="55" t="s">
        <v>17</v>
      </c>
      <c r="B17" s="55"/>
      <c r="C17" s="55"/>
      <c r="D17" s="55"/>
      <c r="E17" s="55"/>
    </row>
    <row r="18" spans="1:10" ht="61.5" customHeight="1" x14ac:dyDescent="0.25">
      <c r="A18" s="55" t="s">
        <v>29</v>
      </c>
      <c r="B18" s="55"/>
      <c r="C18" s="55"/>
      <c r="D18" s="55"/>
      <c r="E18" s="55"/>
    </row>
    <row r="19" spans="1:10" ht="34.5" customHeight="1" x14ac:dyDescent="0.25">
      <c r="A19" s="61" t="s">
        <v>30</v>
      </c>
      <c r="B19" s="61"/>
      <c r="C19" s="61"/>
      <c r="D19" s="61"/>
      <c r="E19" s="61"/>
    </row>
    <row r="20" spans="1:10" ht="21" customHeight="1" x14ac:dyDescent="0.25">
      <c r="A20" s="61"/>
      <c r="B20" s="61"/>
      <c r="C20" s="61"/>
      <c r="D20" s="61"/>
      <c r="E20" s="61"/>
      <c r="F20" s="2">
        <f>40.4+596.2</f>
        <v>636.6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1" t="s">
        <v>43</v>
      </c>
      <c r="B22" s="8" t="s">
        <v>41</v>
      </c>
      <c r="C22" s="3" t="s">
        <v>4</v>
      </c>
      <c r="D22" s="3">
        <v>11.75</v>
      </c>
      <c r="E22" s="7">
        <f>D22*F20*G20</f>
        <v>22440.15</v>
      </c>
      <c r="F22" s="16"/>
      <c r="G22" s="16"/>
      <c r="H22" s="16"/>
      <c r="J22" s="17"/>
    </row>
    <row r="23" spans="1:10" ht="75" x14ac:dyDescent="0.25">
      <c r="A23" s="6" t="s">
        <v>47</v>
      </c>
      <c r="B23" s="8" t="s">
        <v>44</v>
      </c>
      <c r="C23" s="3" t="s">
        <v>4</v>
      </c>
      <c r="D23" s="3"/>
      <c r="E23" s="7">
        <f>790.76*3</f>
        <v>2372.2799999999997</v>
      </c>
      <c r="F23" s="16"/>
      <c r="G23" s="16"/>
      <c r="H23" s="16"/>
      <c r="J23" s="17"/>
    </row>
    <row r="24" spans="1:10" x14ac:dyDescent="0.25">
      <c r="A24" s="6" t="s">
        <v>42</v>
      </c>
      <c r="B24" s="8" t="s">
        <v>24</v>
      </c>
      <c r="C24" s="3" t="s">
        <v>4</v>
      </c>
      <c r="D24" s="3">
        <v>3.43</v>
      </c>
      <c r="E24" s="7">
        <f>D24*F20*G20</f>
        <v>6550.6139999999996</v>
      </c>
      <c r="F24" s="16"/>
      <c r="G24" s="16"/>
      <c r="H24" s="16"/>
      <c r="J24" s="17"/>
    </row>
    <row r="25" spans="1:10" x14ac:dyDescent="0.25">
      <c r="A25" s="6" t="s">
        <v>31</v>
      </c>
      <c r="B25" s="8" t="s">
        <v>44</v>
      </c>
      <c r="C25" s="3" t="s">
        <v>32</v>
      </c>
      <c r="D25" s="3"/>
      <c r="E25" s="7">
        <v>0</v>
      </c>
      <c r="F25" s="16"/>
      <c r="G25" s="16"/>
      <c r="H25" s="16"/>
      <c r="J25" s="17"/>
    </row>
    <row r="26" spans="1:10" x14ac:dyDescent="0.25">
      <c r="A26" s="23"/>
      <c r="B26" s="24"/>
      <c r="C26" s="3"/>
      <c r="D26" s="25"/>
      <c r="E26" s="7"/>
      <c r="F26" s="16"/>
      <c r="G26" s="16"/>
      <c r="H26" s="16"/>
      <c r="J26" s="17"/>
    </row>
    <row r="27" spans="1:10" ht="17.25" customHeight="1" x14ac:dyDescent="0.25">
      <c r="A27" s="9" t="s">
        <v>25</v>
      </c>
      <c r="B27" s="10"/>
      <c r="C27" s="11"/>
      <c r="D27" s="11"/>
      <c r="E27" s="12">
        <f>SUM(E22:E26)</f>
        <v>31363.044000000002</v>
      </c>
    </row>
    <row r="28" spans="1:10" ht="18" customHeight="1" x14ac:dyDescent="0.25"/>
    <row r="29" spans="1:10" ht="30.75" customHeight="1" x14ac:dyDescent="0.25">
      <c r="A29" s="62" t="s">
        <v>50</v>
      </c>
      <c r="B29" s="62"/>
      <c r="C29" s="62"/>
      <c r="D29" s="62"/>
      <c r="E29" s="62"/>
    </row>
    <row r="30" spans="1:10" ht="13.9" customHeight="1" x14ac:dyDescent="0.25">
      <c r="A30" s="55" t="s">
        <v>21</v>
      </c>
      <c r="B30" s="55"/>
      <c r="C30" s="55"/>
      <c r="D30" s="55"/>
      <c r="E30" s="55"/>
    </row>
    <row r="31" spans="1:10" ht="30" customHeight="1" x14ac:dyDescent="0.25">
      <c r="A31" s="55" t="s">
        <v>20</v>
      </c>
      <c r="B31" s="55"/>
      <c r="C31" s="55"/>
      <c r="D31" s="55"/>
      <c r="E31" s="55"/>
    </row>
    <row r="32" spans="1:10" x14ac:dyDescent="0.25">
      <c r="A32" s="55" t="s">
        <v>33</v>
      </c>
      <c r="B32" s="55"/>
      <c r="C32" s="55"/>
      <c r="D32" s="55"/>
      <c r="E32" s="55"/>
    </row>
    <row r="33" spans="1:5" x14ac:dyDescent="0.25">
      <c r="A33" s="55" t="s">
        <v>18</v>
      </c>
      <c r="B33" s="55"/>
      <c r="C33" s="55"/>
      <c r="D33" s="55"/>
      <c r="E33" s="55"/>
    </row>
    <row r="34" spans="1:5" x14ac:dyDescent="0.25">
      <c r="A34" s="60" t="s">
        <v>5</v>
      </c>
      <c r="B34" s="60"/>
      <c r="C34" s="60"/>
      <c r="D34" s="60"/>
      <c r="E34" s="60"/>
    </row>
    <row r="35" spans="1:5" ht="13.9" customHeight="1" x14ac:dyDescent="0.25">
      <c r="A35" s="55" t="s">
        <v>18</v>
      </c>
      <c r="B35" s="55"/>
      <c r="C35" s="55"/>
      <c r="D35" s="55"/>
      <c r="E35" s="55"/>
    </row>
    <row r="36" spans="1:5" x14ac:dyDescent="0.25">
      <c r="A36" s="63" t="s">
        <v>34</v>
      </c>
      <c r="B36" s="63"/>
      <c r="C36" s="63"/>
      <c r="D36" s="63"/>
      <c r="E36" s="63"/>
    </row>
    <row r="37" spans="1:5" x14ac:dyDescent="0.25">
      <c r="B37" s="64" t="s">
        <v>19</v>
      </c>
      <c r="C37" s="64"/>
      <c r="D37" s="64"/>
      <c r="E37" s="5" t="s">
        <v>6</v>
      </c>
    </row>
    <row r="38" spans="1:5" ht="13.9" customHeight="1" x14ac:dyDescent="0.25">
      <c r="A38" s="27"/>
      <c r="B38" s="27"/>
      <c r="C38" s="27"/>
      <c r="D38" s="27"/>
      <c r="E38" s="27"/>
    </row>
    <row r="39" spans="1:5" x14ac:dyDescent="0.25">
      <c r="A39" s="63" t="s">
        <v>46</v>
      </c>
      <c r="B39" s="63"/>
      <c r="C39" s="63"/>
      <c r="D39" s="63"/>
      <c r="E39" s="63"/>
    </row>
    <row r="40" spans="1:5" x14ac:dyDescent="0.25">
      <c r="B40" s="64" t="s">
        <v>19</v>
      </c>
      <c r="C40" s="64"/>
      <c r="D40" s="64"/>
      <c r="E40" s="5" t="s">
        <v>6</v>
      </c>
    </row>
    <row r="43" spans="1:5" x14ac:dyDescent="0.25">
      <c r="A43" s="18" t="s">
        <v>39</v>
      </c>
    </row>
    <row r="44" spans="1:5" x14ac:dyDescent="0.25">
      <c r="A44" s="13" t="s">
        <v>35</v>
      </c>
    </row>
    <row r="45" spans="1:5" x14ac:dyDescent="0.25">
      <c r="A45" s="2" t="s">
        <v>40</v>
      </c>
      <c r="B45" s="14">
        <v>-2253.08</v>
      </c>
    </row>
    <row r="46" spans="1:5" x14ac:dyDescent="0.25">
      <c r="A46" s="19" t="s">
        <v>51</v>
      </c>
      <c r="B46" s="15"/>
    </row>
    <row r="47" spans="1:5" x14ac:dyDescent="0.25">
      <c r="A47" s="2" t="s">
        <v>37</v>
      </c>
      <c r="B47" s="15">
        <v>31906.54</v>
      </c>
    </row>
    <row r="48" spans="1:5" x14ac:dyDescent="0.25">
      <c r="A48" s="2" t="s">
        <v>45</v>
      </c>
      <c r="B48" s="15">
        <f>3*50</f>
        <v>150</v>
      </c>
    </row>
    <row r="49" spans="1:2" ht="30" x14ac:dyDescent="0.25">
      <c r="A49" s="26" t="s">
        <v>38</v>
      </c>
      <c r="B49" s="15">
        <f>E27</f>
        <v>31363.044000000002</v>
      </c>
    </row>
    <row r="50" spans="1:2" x14ac:dyDescent="0.25">
      <c r="A50" s="13" t="s">
        <v>36</v>
      </c>
      <c r="B50" s="20">
        <f>B45+B47+B48-B49</f>
        <v>-1559.5840000000026</v>
      </c>
    </row>
  </sheetData>
  <mergeCells count="30">
    <mergeCell ref="A35:E35"/>
    <mergeCell ref="A36:E36"/>
    <mergeCell ref="B37:D37"/>
    <mergeCell ref="A39:E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D4:E4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19" zoomScaleNormal="100" zoomScaleSheetLayoutView="100" workbookViewId="0">
      <selection activeCell="A29" sqref="A29:E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9" width="9.140625" style="2"/>
    <col min="10" max="10" width="15.42578125" style="2" customWidth="1"/>
    <col min="11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3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52</v>
      </c>
      <c r="B3" s="54"/>
      <c r="C3" s="54"/>
      <c r="D3" s="54"/>
      <c r="E3" s="54"/>
    </row>
    <row r="4" spans="1:5" s="1" customFormat="1" ht="15.75" x14ac:dyDescent="0.25">
      <c r="A4" s="35" t="s">
        <v>13</v>
      </c>
      <c r="B4" s="36"/>
      <c r="C4" s="36"/>
      <c r="D4" s="66" t="s">
        <v>53</v>
      </c>
      <c r="E4" s="66"/>
    </row>
    <row r="5" spans="1:5" x14ac:dyDescent="0.25">
      <c r="A5" s="30"/>
      <c r="B5" s="4"/>
      <c r="C5" s="4"/>
      <c r="D5" s="4"/>
      <c r="E5" s="4"/>
    </row>
    <row r="6" spans="1:5" x14ac:dyDescent="0.25">
      <c r="A6" s="55" t="s">
        <v>0</v>
      </c>
      <c r="B6" s="55"/>
      <c r="C6" s="55"/>
      <c r="D6" s="55"/>
      <c r="E6" s="55"/>
    </row>
    <row r="7" spans="1:5" ht="17.25" customHeight="1" x14ac:dyDescent="0.25">
      <c r="A7" s="56" t="s">
        <v>26</v>
      </c>
      <c r="B7" s="56"/>
      <c r="C7" s="56"/>
      <c r="D7" s="56"/>
      <c r="E7" s="56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55" t="s">
        <v>58</v>
      </c>
      <c r="B9" s="55"/>
      <c r="C9" s="55"/>
      <c r="D9" s="55"/>
      <c r="E9" s="55"/>
    </row>
    <row r="10" spans="1:5" ht="24" customHeight="1" x14ac:dyDescent="0.25">
      <c r="A10" s="58" t="s">
        <v>14</v>
      </c>
      <c r="B10" s="59"/>
      <c r="C10" s="59"/>
      <c r="D10" s="59"/>
      <c r="E10" s="59"/>
    </row>
    <row r="11" spans="1:5" ht="30.75" customHeight="1" x14ac:dyDescent="0.25">
      <c r="A11" s="55" t="s">
        <v>59</v>
      </c>
      <c r="B11" s="55"/>
      <c r="C11" s="55"/>
      <c r="D11" s="55"/>
      <c r="E11" s="55"/>
    </row>
    <row r="12" spans="1:5" ht="17.25" customHeight="1" x14ac:dyDescent="0.25">
      <c r="A12" s="49" t="s">
        <v>15</v>
      </c>
      <c r="B12" s="50"/>
      <c r="C12" s="50"/>
      <c r="D12" s="50"/>
      <c r="E12" s="50"/>
    </row>
    <row r="13" spans="1:5" x14ac:dyDescent="0.25">
      <c r="A13" s="55" t="s">
        <v>22</v>
      </c>
      <c r="B13" s="55"/>
      <c r="C13" s="55"/>
      <c r="D13" s="55"/>
      <c r="E13" s="55"/>
    </row>
    <row r="14" spans="1:5" ht="15.75" customHeight="1" x14ac:dyDescent="0.25">
      <c r="A14" s="49" t="s">
        <v>2</v>
      </c>
      <c r="B14" s="50"/>
      <c r="C14" s="50"/>
      <c r="D14" s="50"/>
      <c r="E14" s="50"/>
    </row>
    <row r="15" spans="1:5" ht="19.5" customHeight="1" x14ac:dyDescent="0.25">
      <c r="A15" s="55" t="s">
        <v>23</v>
      </c>
      <c r="B15" s="55"/>
      <c r="C15" s="55"/>
      <c r="D15" s="55"/>
      <c r="E15" s="55"/>
    </row>
    <row r="16" spans="1:5" ht="21" customHeight="1" x14ac:dyDescent="0.25">
      <c r="A16" s="49" t="s">
        <v>16</v>
      </c>
      <c r="B16" s="50"/>
      <c r="C16" s="50"/>
      <c r="D16" s="50"/>
      <c r="E16" s="50"/>
    </row>
    <row r="17" spans="1:10" ht="33" customHeight="1" x14ac:dyDescent="0.25">
      <c r="A17" s="55" t="s">
        <v>17</v>
      </c>
      <c r="B17" s="55"/>
      <c r="C17" s="55"/>
      <c r="D17" s="55"/>
      <c r="E17" s="55"/>
    </row>
    <row r="18" spans="1:10" ht="61.5" customHeight="1" x14ac:dyDescent="0.25">
      <c r="A18" s="55" t="s">
        <v>29</v>
      </c>
      <c r="B18" s="55"/>
      <c r="C18" s="55"/>
      <c r="D18" s="55"/>
      <c r="E18" s="55"/>
    </row>
    <row r="19" spans="1:10" ht="34.5" customHeight="1" x14ac:dyDescent="0.25">
      <c r="A19" s="61" t="s">
        <v>30</v>
      </c>
      <c r="B19" s="61"/>
      <c r="C19" s="61"/>
      <c r="D19" s="61"/>
      <c r="E19" s="61"/>
    </row>
    <row r="20" spans="1:10" ht="21" customHeight="1" x14ac:dyDescent="0.25">
      <c r="A20" s="61"/>
      <c r="B20" s="61"/>
      <c r="C20" s="61"/>
      <c r="D20" s="61"/>
      <c r="E20" s="61"/>
      <c r="F20" s="2">
        <f>40.4+596.2</f>
        <v>636.6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1" t="s">
        <v>43</v>
      </c>
      <c r="B22" s="8" t="s">
        <v>41</v>
      </c>
      <c r="C22" s="3" t="s">
        <v>4</v>
      </c>
      <c r="D22" s="3">
        <v>11.75</v>
      </c>
      <c r="E22" s="7">
        <f>D22*F20*G20</f>
        <v>22440.15</v>
      </c>
      <c r="F22" s="16"/>
      <c r="G22" s="16"/>
      <c r="H22" s="16"/>
      <c r="J22" s="17"/>
    </row>
    <row r="23" spans="1:10" ht="60" x14ac:dyDescent="0.25">
      <c r="A23" s="6" t="s">
        <v>54</v>
      </c>
      <c r="B23" s="8" t="s">
        <v>55</v>
      </c>
      <c r="C23" s="3" t="s">
        <v>4</v>
      </c>
      <c r="D23" s="3"/>
      <c r="E23" s="7">
        <f>790.76*2</f>
        <v>1581.52</v>
      </c>
      <c r="F23" s="16"/>
      <c r="G23" s="16"/>
      <c r="H23" s="16"/>
      <c r="J23" s="17"/>
    </row>
    <row r="24" spans="1:10" x14ac:dyDescent="0.25">
      <c r="A24" s="6" t="s">
        <v>42</v>
      </c>
      <c r="B24" s="8" t="s">
        <v>24</v>
      </c>
      <c r="C24" s="3" t="s">
        <v>4</v>
      </c>
      <c r="D24" s="3">
        <v>3.43</v>
      </c>
      <c r="E24" s="7">
        <f>D24*F20*G20</f>
        <v>6550.6139999999996</v>
      </c>
      <c r="F24" s="16"/>
      <c r="G24" s="16"/>
      <c r="H24" s="16"/>
      <c r="J24" s="17"/>
    </row>
    <row r="25" spans="1:10" x14ac:dyDescent="0.25">
      <c r="A25" s="6" t="s">
        <v>31</v>
      </c>
      <c r="B25" s="8" t="s">
        <v>55</v>
      </c>
      <c r="C25" s="3" t="s">
        <v>32</v>
      </c>
      <c r="D25" s="3"/>
      <c r="E25" s="7">
        <v>195.5</v>
      </c>
      <c r="F25" s="16"/>
      <c r="G25" s="16"/>
      <c r="H25" s="16"/>
      <c r="J25" s="17"/>
    </row>
    <row r="26" spans="1:10" x14ac:dyDescent="0.25">
      <c r="A26" s="23"/>
      <c r="B26" s="24"/>
      <c r="C26" s="3"/>
      <c r="D26" s="25"/>
      <c r="E26" s="7"/>
      <c r="F26" s="16"/>
      <c r="G26" s="16"/>
      <c r="H26" s="16"/>
      <c r="J26" s="17"/>
    </row>
    <row r="27" spans="1:10" ht="17.25" customHeight="1" x14ac:dyDescent="0.25">
      <c r="A27" s="9" t="s">
        <v>25</v>
      </c>
      <c r="B27" s="10"/>
      <c r="C27" s="11"/>
      <c r="D27" s="11"/>
      <c r="E27" s="12">
        <f>SUM(E22:E26)</f>
        <v>30767.784</v>
      </c>
    </row>
    <row r="28" spans="1:10" ht="18" customHeight="1" x14ac:dyDescent="0.25"/>
    <row r="29" spans="1:10" ht="30.75" customHeight="1" x14ac:dyDescent="0.25">
      <c r="A29" s="65" t="s">
        <v>56</v>
      </c>
      <c r="B29" s="65"/>
      <c r="C29" s="65"/>
      <c r="D29" s="65"/>
      <c r="E29" s="65"/>
    </row>
    <row r="30" spans="1:10" ht="13.9" customHeight="1" x14ac:dyDescent="0.25">
      <c r="A30" s="55" t="s">
        <v>21</v>
      </c>
      <c r="B30" s="55"/>
      <c r="C30" s="55"/>
      <c r="D30" s="55"/>
      <c r="E30" s="55"/>
    </row>
    <row r="31" spans="1:10" ht="30" customHeight="1" x14ac:dyDescent="0.25">
      <c r="A31" s="55" t="s">
        <v>20</v>
      </c>
      <c r="B31" s="55"/>
      <c r="C31" s="55"/>
      <c r="D31" s="55"/>
      <c r="E31" s="55"/>
    </row>
    <row r="32" spans="1:10" x14ac:dyDescent="0.25">
      <c r="A32" s="55" t="s">
        <v>33</v>
      </c>
      <c r="B32" s="55"/>
      <c r="C32" s="55"/>
      <c r="D32" s="55"/>
      <c r="E32" s="55"/>
    </row>
    <row r="33" spans="1:5" x14ac:dyDescent="0.25">
      <c r="A33" s="55" t="s">
        <v>18</v>
      </c>
      <c r="B33" s="55"/>
      <c r="C33" s="55"/>
      <c r="D33" s="55"/>
      <c r="E33" s="55"/>
    </row>
    <row r="34" spans="1:5" x14ac:dyDescent="0.25">
      <c r="A34" s="60" t="s">
        <v>5</v>
      </c>
      <c r="B34" s="60"/>
      <c r="C34" s="60"/>
      <c r="D34" s="60"/>
      <c r="E34" s="60"/>
    </row>
    <row r="35" spans="1:5" ht="13.9" customHeight="1" x14ac:dyDescent="0.25">
      <c r="A35" s="55" t="s">
        <v>18</v>
      </c>
      <c r="B35" s="55"/>
      <c r="C35" s="55"/>
      <c r="D35" s="55"/>
      <c r="E35" s="55"/>
    </row>
    <row r="36" spans="1:5" x14ac:dyDescent="0.25">
      <c r="A36" s="63" t="s">
        <v>34</v>
      </c>
      <c r="B36" s="63"/>
      <c r="C36" s="63"/>
      <c r="D36" s="63"/>
      <c r="E36" s="63"/>
    </row>
    <row r="37" spans="1:5" x14ac:dyDescent="0.25">
      <c r="B37" s="64" t="s">
        <v>19</v>
      </c>
      <c r="C37" s="64"/>
      <c r="D37" s="64"/>
      <c r="E37" s="5" t="s">
        <v>6</v>
      </c>
    </row>
    <row r="38" spans="1:5" ht="13.9" customHeight="1" x14ac:dyDescent="0.25">
      <c r="A38" s="29"/>
      <c r="B38" s="29"/>
      <c r="C38" s="29"/>
      <c r="D38" s="29"/>
      <c r="E38" s="29"/>
    </row>
    <row r="39" spans="1:5" x14ac:dyDescent="0.25">
      <c r="A39" s="63" t="s">
        <v>60</v>
      </c>
      <c r="B39" s="63"/>
      <c r="C39" s="63"/>
      <c r="D39" s="63"/>
      <c r="E39" s="63"/>
    </row>
    <row r="40" spans="1:5" x14ac:dyDescent="0.25">
      <c r="B40" s="64" t="s">
        <v>19</v>
      </c>
      <c r="C40" s="64"/>
      <c r="D40" s="64"/>
      <c r="E40" s="5" t="s">
        <v>6</v>
      </c>
    </row>
    <row r="43" spans="1:5" x14ac:dyDescent="0.25">
      <c r="A43" s="18" t="s">
        <v>39</v>
      </c>
    </row>
    <row r="44" spans="1:5" x14ac:dyDescent="0.25">
      <c r="A44" s="13" t="s">
        <v>35</v>
      </c>
    </row>
    <row r="45" spans="1:5" x14ac:dyDescent="0.25">
      <c r="A45" s="2" t="s">
        <v>40</v>
      </c>
      <c r="B45" s="14">
        <f>'1кв'!B50</f>
        <v>-1559.5840000000026</v>
      </c>
    </row>
    <row r="46" spans="1:5" x14ac:dyDescent="0.25">
      <c r="A46" s="19" t="s">
        <v>57</v>
      </c>
      <c r="B46" s="15"/>
    </row>
    <row r="47" spans="1:5" x14ac:dyDescent="0.25">
      <c r="A47" s="2" t="s">
        <v>37</v>
      </c>
      <c r="B47" s="15">
        <v>34630.410000000003</v>
      </c>
    </row>
    <row r="48" spans="1:5" x14ac:dyDescent="0.25">
      <c r="A48" s="2" t="s">
        <v>45</v>
      </c>
      <c r="B48" s="15">
        <f>3*50</f>
        <v>150</v>
      </c>
    </row>
    <row r="49" spans="1:2" ht="30" x14ac:dyDescent="0.25">
      <c r="A49" s="31" t="s">
        <v>38</v>
      </c>
      <c r="B49" s="15">
        <f>E27</f>
        <v>30767.784</v>
      </c>
    </row>
    <row r="50" spans="1:2" x14ac:dyDescent="0.25">
      <c r="A50" s="13" t="s">
        <v>36</v>
      </c>
      <c r="B50" s="20">
        <f>B45+B47+B48-B49</f>
        <v>2453.0420000000013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19" zoomScaleNormal="100" zoomScaleSheetLayoutView="100" workbookViewId="0">
      <selection activeCell="A29" sqref="A29:E29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9" width="9.140625" style="2"/>
    <col min="10" max="10" width="15.42578125" style="2" customWidth="1"/>
    <col min="11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3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61</v>
      </c>
      <c r="B3" s="54"/>
      <c r="C3" s="54"/>
      <c r="D3" s="54"/>
      <c r="E3" s="54"/>
    </row>
    <row r="4" spans="1:5" s="1" customFormat="1" ht="15.75" x14ac:dyDescent="0.25">
      <c r="A4" s="35" t="s">
        <v>13</v>
      </c>
      <c r="B4" s="36"/>
      <c r="C4" s="36"/>
      <c r="D4" s="66" t="s">
        <v>62</v>
      </c>
      <c r="E4" s="66"/>
    </row>
    <row r="5" spans="1:5" x14ac:dyDescent="0.25">
      <c r="A5" s="33"/>
      <c r="B5" s="4"/>
      <c r="C5" s="4"/>
      <c r="D5" s="4"/>
      <c r="E5" s="4"/>
    </row>
    <row r="6" spans="1:5" x14ac:dyDescent="0.25">
      <c r="A6" s="55" t="s">
        <v>0</v>
      </c>
      <c r="B6" s="55"/>
      <c r="C6" s="55"/>
      <c r="D6" s="55"/>
      <c r="E6" s="55"/>
    </row>
    <row r="7" spans="1:5" ht="17.25" customHeight="1" x14ac:dyDescent="0.25">
      <c r="A7" s="56" t="s">
        <v>26</v>
      </c>
      <c r="B7" s="56"/>
      <c r="C7" s="56"/>
      <c r="D7" s="56"/>
      <c r="E7" s="56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55" t="s">
        <v>58</v>
      </c>
      <c r="B9" s="55"/>
      <c r="C9" s="55"/>
      <c r="D9" s="55"/>
      <c r="E9" s="55"/>
    </row>
    <row r="10" spans="1:5" ht="24" customHeight="1" x14ac:dyDescent="0.25">
      <c r="A10" s="58" t="s">
        <v>14</v>
      </c>
      <c r="B10" s="59"/>
      <c r="C10" s="59"/>
      <c r="D10" s="59"/>
      <c r="E10" s="59"/>
    </row>
    <row r="11" spans="1:5" ht="30.75" customHeight="1" x14ac:dyDescent="0.25">
      <c r="A11" s="55" t="s">
        <v>59</v>
      </c>
      <c r="B11" s="55"/>
      <c r="C11" s="55"/>
      <c r="D11" s="55"/>
      <c r="E11" s="55"/>
    </row>
    <row r="12" spans="1:5" ht="17.25" customHeight="1" x14ac:dyDescent="0.25">
      <c r="A12" s="49" t="s">
        <v>15</v>
      </c>
      <c r="B12" s="50"/>
      <c r="C12" s="50"/>
      <c r="D12" s="50"/>
      <c r="E12" s="50"/>
    </row>
    <row r="13" spans="1:5" x14ac:dyDescent="0.25">
      <c r="A13" s="55" t="s">
        <v>22</v>
      </c>
      <c r="B13" s="55"/>
      <c r="C13" s="55"/>
      <c r="D13" s="55"/>
      <c r="E13" s="55"/>
    </row>
    <row r="14" spans="1:5" ht="15.75" customHeight="1" x14ac:dyDescent="0.25">
      <c r="A14" s="49" t="s">
        <v>2</v>
      </c>
      <c r="B14" s="50"/>
      <c r="C14" s="50"/>
      <c r="D14" s="50"/>
      <c r="E14" s="50"/>
    </row>
    <row r="15" spans="1:5" ht="19.5" customHeight="1" x14ac:dyDescent="0.25">
      <c r="A15" s="55" t="s">
        <v>23</v>
      </c>
      <c r="B15" s="55"/>
      <c r="C15" s="55"/>
      <c r="D15" s="55"/>
      <c r="E15" s="55"/>
    </row>
    <row r="16" spans="1:5" ht="21" customHeight="1" x14ac:dyDescent="0.25">
      <c r="A16" s="49" t="s">
        <v>16</v>
      </c>
      <c r="B16" s="50"/>
      <c r="C16" s="50"/>
      <c r="D16" s="50"/>
      <c r="E16" s="50"/>
    </row>
    <row r="17" spans="1:10" ht="33" customHeight="1" x14ac:dyDescent="0.25">
      <c r="A17" s="55" t="s">
        <v>17</v>
      </c>
      <c r="B17" s="55"/>
      <c r="C17" s="55"/>
      <c r="D17" s="55"/>
      <c r="E17" s="55"/>
    </row>
    <row r="18" spans="1:10" ht="61.5" customHeight="1" x14ac:dyDescent="0.25">
      <c r="A18" s="55" t="s">
        <v>29</v>
      </c>
      <c r="B18" s="55"/>
      <c r="C18" s="55"/>
      <c r="D18" s="55"/>
      <c r="E18" s="55"/>
    </row>
    <row r="19" spans="1:10" ht="34.5" customHeight="1" x14ac:dyDescent="0.25">
      <c r="A19" s="61" t="s">
        <v>30</v>
      </c>
      <c r="B19" s="61"/>
      <c r="C19" s="61"/>
      <c r="D19" s="61"/>
      <c r="E19" s="61"/>
    </row>
    <row r="20" spans="1:10" ht="21" customHeight="1" x14ac:dyDescent="0.25">
      <c r="A20" s="61"/>
      <c r="B20" s="61"/>
      <c r="C20" s="61"/>
      <c r="D20" s="61"/>
      <c r="E20" s="61"/>
      <c r="F20" s="2">
        <f>40.4+596.2</f>
        <v>636.6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1" t="s">
        <v>43</v>
      </c>
      <c r="B22" s="8" t="s">
        <v>41</v>
      </c>
      <c r="C22" s="3" t="s">
        <v>4</v>
      </c>
      <c r="D22" s="3">
        <v>12.46</v>
      </c>
      <c r="E22" s="7">
        <f>D22*F20*G20</f>
        <v>23796.108000000004</v>
      </c>
      <c r="F22" s="16"/>
      <c r="G22" s="16"/>
      <c r="H22" s="16"/>
      <c r="J22" s="17"/>
    </row>
    <row r="23" spans="1:10" ht="45" x14ac:dyDescent="0.25">
      <c r="A23" s="6" t="s">
        <v>63</v>
      </c>
      <c r="B23" s="8" t="s">
        <v>64</v>
      </c>
      <c r="C23" s="3" t="s">
        <v>4</v>
      </c>
      <c r="D23" s="3"/>
      <c r="E23" s="7">
        <f>790.76*3</f>
        <v>2372.2799999999997</v>
      </c>
      <c r="F23" s="16"/>
      <c r="G23" s="16"/>
      <c r="H23" s="16"/>
      <c r="J23" s="17"/>
    </row>
    <row r="24" spans="1:10" x14ac:dyDescent="0.25">
      <c r="A24" s="6" t="s">
        <v>42</v>
      </c>
      <c r="B24" s="8" t="s">
        <v>24</v>
      </c>
      <c r="C24" s="3" t="s">
        <v>4</v>
      </c>
      <c r="D24" s="3">
        <v>3.6</v>
      </c>
      <c r="E24" s="7">
        <f>D24*F20*G20</f>
        <v>6875.2800000000007</v>
      </c>
      <c r="F24" s="16"/>
      <c r="G24" s="16"/>
      <c r="H24" s="16"/>
      <c r="J24" s="17"/>
    </row>
    <row r="25" spans="1:10" x14ac:dyDescent="0.25">
      <c r="A25" s="6" t="s">
        <v>31</v>
      </c>
      <c r="B25" s="8" t="s">
        <v>64</v>
      </c>
      <c r="C25" s="3" t="s">
        <v>32</v>
      </c>
      <c r="D25" s="3"/>
      <c r="E25" s="7">
        <v>475.21</v>
      </c>
      <c r="F25" s="16"/>
      <c r="G25" s="16"/>
      <c r="H25" s="16"/>
      <c r="J25" s="17"/>
    </row>
    <row r="26" spans="1:10" x14ac:dyDescent="0.25">
      <c r="A26" s="23"/>
      <c r="B26" s="24"/>
      <c r="C26" s="3"/>
      <c r="D26" s="25"/>
      <c r="E26" s="7"/>
      <c r="F26" s="16"/>
      <c r="G26" s="16"/>
      <c r="H26" s="16"/>
      <c r="J26" s="17"/>
    </row>
    <row r="27" spans="1:10" ht="17.25" customHeight="1" x14ac:dyDescent="0.25">
      <c r="A27" s="9" t="s">
        <v>25</v>
      </c>
      <c r="B27" s="10"/>
      <c r="C27" s="11"/>
      <c r="D27" s="11"/>
      <c r="E27" s="12">
        <f>SUM(E22:E26)</f>
        <v>33518.878000000004</v>
      </c>
    </row>
    <row r="28" spans="1:10" ht="18" customHeight="1" x14ac:dyDescent="0.25"/>
    <row r="29" spans="1:10" ht="30.75" customHeight="1" x14ac:dyDescent="0.25">
      <c r="A29" s="65" t="s">
        <v>65</v>
      </c>
      <c r="B29" s="65"/>
      <c r="C29" s="65"/>
      <c r="D29" s="65"/>
      <c r="E29" s="65"/>
    </row>
    <row r="30" spans="1:10" ht="13.9" customHeight="1" x14ac:dyDescent="0.25">
      <c r="A30" s="55" t="s">
        <v>21</v>
      </c>
      <c r="B30" s="55"/>
      <c r="C30" s="55"/>
      <c r="D30" s="55"/>
      <c r="E30" s="55"/>
    </row>
    <row r="31" spans="1:10" ht="30" customHeight="1" x14ac:dyDescent="0.25">
      <c r="A31" s="55" t="s">
        <v>20</v>
      </c>
      <c r="B31" s="55"/>
      <c r="C31" s="55"/>
      <c r="D31" s="55"/>
      <c r="E31" s="55"/>
    </row>
    <row r="32" spans="1:10" x14ac:dyDescent="0.25">
      <c r="A32" s="55" t="s">
        <v>33</v>
      </c>
      <c r="B32" s="55"/>
      <c r="C32" s="55"/>
      <c r="D32" s="55"/>
      <c r="E32" s="55"/>
    </row>
    <row r="33" spans="1:5" x14ac:dyDescent="0.25">
      <c r="A33" s="55" t="s">
        <v>18</v>
      </c>
      <c r="B33" s="55"/>
      <c r="C33" s="55"/>
      <c r="D33" s="55"/>
      <c r="E33" s="55"/>
    </row>
    <row r="34" spans="1:5" x14ac:dyDescent="0.25">
      <c r="A34" s="60" t="s">
        <v>5</v>
      </c>
      <c r="B34" s="60"/>
      <c r="C34" s="60"/>
      <c r="D34" s="60"/>
      <c r="E34" s="60"/>
    </row>
    <row r="35" spans="1:5" ht="13.9" customHeight="1" x14ac:dyDescent="0.25">
      <c r="A35" s="55" t="s">
        <v>18</v>
      </c>
      <c r="B35" s="55"/>
      <c r="C35" s="55"/>
      <c r="D35" s="55"/>
      <c r="E35" s="55"/>
    </row>
    <row r="36" spans="1:5" x14ac:dyDescent="0.25">
      <c r="A36" s="63" t="s">
        <v>34</v>
      </c>
      <c r="B36" s="63"/>
      <c r="C36" s="63"/>
      <c r="D36" s="63"/>
      <c r="E36" s="63"/>
    </row>
    <row r="37" spans="1:5" x14ac:dyDescent="0.25">
      <c r="B37" s="64" t="s">
        <v>19</v>
      </c>
      <c r="C37" s="64"/>
      <c r="D37" s="64"/>
      <c r="E37" s="5" t="s">
        <v>6</v>
      </c>
    </row>
    <row r="38" spans="1:5" ht="13.9" customHeight="1" x14ac:dyDescent="0.25">
      <c r="A38" s="32"/>
      <c r="B38" s="32"/>
      <c r="C38" s="32"/>
      <c r="D38" s="32"/>
      <c r="E38" s="32"/>
    </row>
    <row r="39" spans="1:5" x14ac:dyDescent="0.25">
      <c r="A39" s="63" t="s">
        <v>60</v>
      </c>
      <c r="B39" s="63"/>
      <c r="C39" s="63"/>
      <c r="D39" s="63"/>
      <c r="E39" s="63"/>
    </row>
    <row r="40" spans="1:5" x14ac:dyDescent="0.25">
      <c r="B40" s="64" t="s">
        <v>19</v>
      </c>
      <c r="C40" s="64"/>
      <c r="D40" s="64"/>
      <c r="E40" s="5" t="s">
        <v>6</v>
      </c>
    </row>
    <row r="43" spans="1:5" x14ac:dyDescent="0.25">
      <c r="A43" s="18" t="s">
        <v>39</v>
      </c>
    </row>
    <row r="44" spans="1:5" x14ac:dyDescent="0.25">
      <c r="A44" s="13" t="s">
        <v>35</v>
      </c>
    </row>
    <row r="45" spans="1:5" x14ac:dyDescent="0.25">
      <c r="A45" s="2" t="s">
        <v>40</v>
      </c>
      <c r="B45" s="14">
        <f>'2кв'!B50</f>
        <v>2453.0420000000013</v>
      </c>
    </row>
    <row r="46" spans="1:5" x14ac:dyDescent="0.25">
      <c r="A46" s="19" t="s">
        <v>66</v>
      </c>
      <c r="B46" s="15"/>
    </row>
    <row r="47" spans="1:5" x14ac:dyDescent="0.25">
      <c r="A47" s="2" t="s">
        <v>37</v>
      </c>
      <c r="B47" s="15">
        <v>34850.28</v>
      </c>
    </row>
    <row r="48" spans="1:5" x14ac:dyDescent="0.25">
      <c r="A48" s="2" t="s">
        <v>45</v>
      </c>
      <c r="B48" s="15">
        <f>3*50</f>
        <v>150</v>
      </c>
    </row>
    <row r="49" spans="1:2" ht="30" x14ac:dyDescent="0.25">
      <c r="A49" s="34" t="s">
        <v>38</v>
      </c>
      <c r="B49" s="15">
        <f>E27</f>
        <v>33518.878000000004</v>
      </c>
    </row>
    <row r="50" spans="1:2" x14ac:dyDescent="0.25">
      <c r="A50" s="13" t="s">
        <v>36</v>
      </c>
      <c r="B50" s="20">
        <f>B45+B47+B48-B49</f>
        <v>3934.4439999999959</v>
      </c>
    </row>
  </sheetData>
  <mergeCells count="30"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view="pageBreakPreview" topLeftCell="A31" zoomScaleNormal="100" zoomScaleSheetLayoutView="100" workbookViewId="0">
      <selection activeCell="B48" sqref="B48"/>
    </sheetView>
  </sheetViews>
  <sheetFormatPr defaultColWidth="9.140625" defaultRowHeight="15" x14ac:dyDescent="0.2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9" width="9.140625" style="2"/>
    <col min="10" max="10" width="15.42578125" style="2" customWidth="1"/>
    <col min="11" max="16384" width="9.140625" style="2"/>
  </cols>
  <sheetData>
    <row r="1" spans="1:5" ht="15.75" x14ac:dyDescent="0.25">
      <c r="A1" s="51" t="s">
        <v>11</v>
      </c>
      <c r="B1" s="51"/>
      <c r="C1" s="51"/>
      <c r="D1" s="51"/>
      <c r="E1" s="51"/>
    </row>
    <row r="2" spans="1:5" ht="33" customHeight="1" x14ac:dyDescent="0.25">
      <c r="A2" s="52" t="s">
        <v>12</v>
      </c>
      <c r="B2" s="53"/>
      <c r="C2" s="53"/>
      <c r="D2" s="53"/>
      <c r="E2" s="53"/>
    </row>
    <row r="3" spans="1:5" x14ac:dyDescent="0.25">
      <c r="A3" s="54" t="s">
        <v>85</v>
      </c>
      <c r="B3" s="54"/>
      <c r="C3" s="54"/>
      <c r="D3" s="54"/>
      <c r="E3" s="54"/>
    </row>
    <row r="4" spans="1:5" s="1" customFormat="1" ht="15.75" x14ac:dyDescent="0.25">
      <c r="A4" s="35" t="s">
        <v>13</v>
      </c>
      <c r="B4" s="36"/>
      <c r="C4" s="36"/>
      <c r="D4" s="66" t="s">
        <v>86</v>
      </c>
      <c r="E4" s="66"/>
    </row>
    <row r="5" spans="1:5" x14ac:dyDescent="0.25">
      <c r="A5" s="38"/>
      <c r="B5" s="4"/>
      <c r="C5" s="4"/>
      <c r="D5" s="4"/>
      <c r="E5" s="4"/>
    </row>
    <row r="6" spans="1:5" x14ac:dyDescent="0.25">
      <c r="A6" s="55" t="s">
        <v>0</v>
      </c>
      <c r="B6" s="55"/>
      <c r="C6" s="55"/>
      <c r="D6" s="55"/>
      <c r="E6" s="55"/>
    </row>
    <row r="7" spans="1:5" ht="17.25" customHeight="1" x14ac:dyDescent="0.25">
      <c r="A7" s="56" t="s">
        <v>26</v>
      </c>
      <c r="B7" s="56"/>
      <c r="C7" s="56"/>
      <c r="D7" s="56"/>
      <c r="E7" s="56"/>
    </row>
    <row r="8" spans="1:5" x14ac:dyDescent="0.25">
      <c r="A8" s="49" t="s">
        <v>1</v>
      </c>
      <c r="B8" s="49"/>
      <c r="C8" s="49"/>
      <c r="D8" s="49"/>
      <c r="E8" s="49"/>
    </row>
    <row r="9" spans="1:5" x14ac:dyDescent="0.25">
      <c r="A9" s="55" t="s">
        <v>58</v>
      </c>
      <c r="B9" s="55"/>
      <c r="C9" s="55"/>
      <c r="D9" s="55"/>
      <c r="E9" s="55"/>
    </row>
    <row r="10" spans="1:5" ht="24" customHeight="1" x14ac:dyDescent="0.25">
      <c r="A10" s="58" t="s">
        <v>14</v>
      </c>
      <c r="B10" s="59"/>
      <c r="C10" s="59"/>
      <c r="D10" s="59"/>
      <c r="E10" s="59"/>
    </row>
    <row r="11" spans="1:5" ht="30.75" customHeight="1" x14ac:dyDescent="0.25">
      <c r="A11" s="55" t="s">
        <v>59</v>
      </c>
      <c r="B11" s="55"/>
      <c r="C11" s="55"/>
      <c r="D11" s="55"/>
      <c r="E11" s="55"/>
    </row>
    <row r="12" spans="1:5" ht="17.25" customHeight="1" x14ac:dyDescent="0.25">
      <c r="A12" s="49" t="s">
        <v>15</v>
      </c>
      <c r="B12" s="50"/>
      <c r="C12" s="50"/>
      <c r="D12" s="50"/>
      <c r="E12" s="50"/>
    </row>
    <row r="13" spans="1:5" x14ac:dyDescent="0.25">
      <c r="A13" s="55" t="s">
        <v>22</v>
      </c>
      <c r="B13" s="55"/>
      <c r="C13" s="55"/>
      <c r="D13" s="55"/>
      <c r="E13" s="55"/>
    </row>
    <row r="14" spans="1:5" ht="15.75" customHeight="1" x14ac:dyDescent="0.25">
      <c r="A14" s="49" t="s">
        <v>2</v>
      </c>
      <c r="B14" s="50"/>
      <c r="C14" s="50"/>
      <c r="D14" s="50"/>
      <c r="E14" s="50"/>
    </row>
    <row r="15" spans="1:5" ht="19.5" customHeight="1" x14ac:dyDescent="0.25">
      <c r="A15" s="55" t="s">
        <v>23</v>
      </c>
      <c r="B15" s="55"/>
      <c r="C15" s="55"/>
      <c r="D15" s="55"/>
      <c r="E15" s="55"/>
    </row>
    <row r="16" spans="1:5" ht="21" customHeight="1" x14ac:dyDescent="0.25">
      <c r="A16" s="49" t="s">
        <v>16</v>
      </c>
      <c r="B16" s="50"/>
      <c r="C16" s="50"/>
      <c r="D16" s="50"/>
      <c r="E16" s="50"/>
    </row>
    <row r="17" spans="1:10" ht="33" customHeight="1" x14ac:dyDescent="0.25">
      <c r="A17" s="55" t="s">
        <v>17</v>
      </c>
      <c r="B17" s="55"/>
      <c r="C17" s="55"/>
      <c r="D17" s="55"/>
      <c r="E17" s="55"/>
    </row>
    <row r="18" spans="1:10" ht="61.5" customHeight="1" x14ac:dyDescent="0.25">
      <c r="A18" s="55" t="s">
        <v>29</v>
      </c>
      <c r="B18" s="55"/>
      <c r="C18" s="55"/>
      <c r="D18" s="55"/>
      <c r="E18" s="55"/>
    </row>
    <row r="19" spans="1:10" ht="34.5" customHeight="1" x14ac:dyDescent="0.25">
      <c r="A19" s="61" t="s">
        <v>30</v>
      </c>
      <c r="B19" s="61"/>
      <c r="C19" s="61"/>
      <c r="D19" s="61"/>
      <c r="E19" s="61"/>
    </row>
    <row r="20" spans="1:10" ht="21" customHeight="1" x14ac:dyDescent="0.25">
      <c r="A20" s="61"/>
      <c r="B20" s="61"/>
      <c r="C20" s="61"/>
      <c r="D20" s="61"/>
      <c r="E20" s="61"/>
      <c r="F20" s="2">
        <f>40.4+596.2</f>
        <v>636.6</v>
      </c>
      <c r="G20" s="2">
        <v>3</v>
      </c>
    </row>
    <row r="21" spans="1:10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10" ht="38.25" x14ac:dyDescent="0.25">
      <c r="A22" s="21" t="s">
        <v>43</v>
      </c>
      <c r="B22" s="8" t="s">
        <v>41</v>
      </c>
      <c r="C22" s="3" t="s">
        <v>4</v>
      </c>
      <c r="D22" s="3">
        <v>12.46</v>
      </c>
      <c r="E22" s="7">
        <f>D22*F20*G20</f>
        <v>23796.108000000004</v>
      </c>
      <c r="F22" s="16"/>
      <c r="G22" s="16"/>
      <c r="H22" s="16"/>
      <c r="J22" s="17"/>
    </row>
    <row r="23" spans="1:10" ht="45" x14ac:dyDescent="0.25">
      <c r="A23" s="6" t="s">
        <v>63</v>
      </c>
      <c r="B23" s="8" t="s">
        <v>87</v>
      </c>
      <c r="C23" s="3" t="s">
        <v>4</v>
      </c>
      <c r="D23" s="3"/>
      <c r="E23" s="7">
        <f>790.76*3</f>
        <v>2372.2799999999997</v>
      </c>
      <c r="F23" s="16"/>
      <c r="G23" s="16"/>
      <c r="H23" s="16"/>
      <c r="J23" s="17"/>
    </row>
    <row r="24" spans="1:10" x14ac:dyDescent="0.25">
      <c r="A24" s="6" t="s">
        <v>42</v>
      </c>
      <c r="B24" s="8" t="s">
        <v>24</v>
      </c>
      <c r="C24" s="3" t="s">
        <v>4</v>
      </c>
      <c r="D24" s="3">
        <v>3.6</v>
      </c>
      <c r="E24" s="7">
        <f>D24*F20*G20</f>
        <v>6875.2800000000007</v>
      </c>
      <c r="F24" s="16"/>
      <c r="G24" s="16"/>
      <c r="H24" s="16"/>
      <c r="J24" s="17"/>
    </row>
    <row r="25" spans="1:10" x14ac:dyDescent="0.25">
      <c r="A25" s="6" t="s">
        <v>31</v>
      </c>
      <c r="B25" s="8" t="s">
        <v>87</v>
      </c>
      <c r="C25" s="3" t="s">
        <v>32</v>
      </c>
      <c r="D25" s="3"/>
      <c r="E25" s="7">
        <v>91</v>
      </c>
      <c r="F25" s="16"/>
      <c r="G25" s="16"/>
      <c r="H25" s="16"/>
      <c r="J25" s="17"/>
    </row>
    <row r="26" spans="1:10" x14ac:dyDescent="0.25">
      <c r="A26" s="23"/>
      <c r="B26" s="24"/>
      <c r="C26" s="3"/>
      <c r="D26" s="25"/>
      <c r="E26" s="7"/>
      <c r="F26" s="16"/>
      <c r="G26" s="16"/>
      <c r="H26" s="16"/>
      <c r="J26" s="17"/>
    </row>
    <row r="27" spans="1:10" ht="17.25" customHeight="1" x14ac:dyDescent="0.25">
      <c r="A27" s="9" t="s">
        <v>25</v>
      </c>
      <c r="B27" s="10"/>
      <c r="C27" s="11"/>
      <c r="D27" s="11"/>
      <c r="E27" s="12">
        <f>SUM(E22:E26)</f>
        <v>33134.668000000005</v>
      </c>
    </row>
    <row r="28" spans="1:10" ht="18" customHeight="1" x14ac:dyDescent="0.25"/>
    <row r="29" spans="1:10" ht="30.75" customHeight="1" x14ac:dyDescent="0.25">
      <c r="A29" s="65" t="s">
        <v>90</v>
      </c>
      <c r="B29" s="65"/>
      <c r="C29" s="65"/>
      <c r="D29" s="65"/>
      <c r="E29" s="65"/>
    </row>
    <row r="30" spans="1:10" ht="13.9" customHeight="1" x14ac:dyDescent="0.25">
      <c r="A30" s="55" t="s">
        <v>21</v>
      </c>
      <c r="B30" s="55"/>
      <c r="C30" s="55"/>
      <c r="D30" s="55"/>
      <c r="E30" s="55"/>
    </row>
    <row r="31" spans="1:10" ht="30" customHeight="1" x14ac:dyDescent="0.25">
      <c r="A31" s="55" t="s">
        <v>20</v>
      </c>
      <c r="B31" s="55"/>
      <c r="C31" s="55"/>
      <c r="D31" s="55"/>
      <c r="E31" s="55"/>
    </row>
    <row r="32" spans="1:10" x14ac:dyDescent="0.25">
      <c r="A32" s="55" t="s">
        <v>33</v>
      </c>
      <c r="B32" s="55"/>
      <c r="C32" s="55"/>
      <c r="D32" s="55"/>
      <c r="E32" s="55"/>
    </row>
    <row r="33" spans="1:5" x14ac:dyDescent="0.25">
      <c r="A33" s="55" t="s">
        <v>18</v>
      </c>
      <c r="B33" s="55"/>
      <c r="C33" s="55"/>
      <c r="D33" s="55"/>
      <c r="E33" s="55"/>
    </row>
    <row r="34" spans="1:5" x14ac:dyDescent="0.25">
      <c r="A34" s="60" t="s">
        <v>5</v>
      </c>
      <c r="B34" s="60"/>
      <c r="C34" s="60"/>
      <c r="D34" s="60"/>
      <c r="E34" s="60"/>
    </row>
    <row r="35" spans="1:5" ht="13.9" customHeight="1" x14ac:dyDescent="0.25">
      <c r="A35" s="55" t="s">
        <v>18</v>
      </c>
      <c r="B35" s="55"/>
      <c r="C35" s="55"/>
      <c r="D35" s="55"/>
      <c r="E35" s="55"/>
    </row>
    <row r="36" spans="1:5" x14ac:dyDescent="0.25">
      <c r="A36" s="63" t="s">
        <v>34</v>
      </c>
      <c r="B36" s="63"/>
      <c r="C36" s="63"/>
      <c r="D36" s="63"/>
      <c r="E36" s="63"/>
    </row>
    <row r="37" spans="1:5" x14ac:dyDescent="0.25">
      <c r="B37" s="64" t="s">
        <v>19</v>
      </c>
      <c r="C37" s="64"/>
      <c r="D37" s="64"/>
      <c r="E37" s="5" t="s">
        <v>6</v>
      </c>
    </row>
    <row r="38" spans="1:5" ht="13.9" customHeight="1" x14ac:dyDescent="0.25">
      <c r="A38" s="37"/>
      <c r="B38" s="37"/>
      <c r="C38" s="37"/>
      <c r="D38" s="37"/>
      <c r="E38" s="37"/>
    </row>
    <row r="39" spans="1:5" x14ac:dyDescent="0.25">
      <c r="A39" s="63" t="s">
        <v>60</v>
      </c>
      <c r="B39" s="63"/>
      <c r="C39" s="63"/>
      <c r="D39" s="63"/>
      <c r="E39" s="63"/>
    </row>
    <row r="40" spans="1:5" x14ac:dyDescent="0.25">
      <c r="B40" s="64" t="s">
        <v>19</v>
      </c>
      <c r="C40" s="64"/>
      <c r="D40" s="64"/>
      <c r="E40" s="5" t="s">
        <v>6</v>
      </c>
    </row>
    <row r="43" spans="1:5" x14ac:dyDescent="0.25">
      <c r="A43" s="18" t="s">
        <v>39</v>
      </c>
    </row>
    <row r="44" spans="1:5" x14ac:dyDescent="0.25">
      <c r="A44" s="13" t="s">
        <v>35</v>
      </c>
    </row>
    <row r="45" spans="1:5" x14ac:dyDescent="0.25">
      <c r="A45" s="2" t="s">
        <v>40</v>
      </c>
      <c r="B45" s="14">
        <f>'3кв'!B50</f>
        <v>3934.4439999999959</v>
      </c>
    </row>
    <row r="46" spans="1:5" x14ac:dyDescent="0.25">
      <c r="A46" s="19" t="s">
        <v>66</v>
      </c>
      <c r="B46" s="15"/>
    </row>
    <row r="47" spans="1:5" x14ac:dyDescent="0.25">
      <c r="A47" s="2" t="s">
        <v>37</v>
      </c>
      <c r="B47" s="15">
        <f>34903.88-60.92</f>
        <v>34842.959999999999</v>
      </c>
    </row>
    <row r="48" spans="1:5" x14ac:dyDescent="0.25">
      <c r="A48" s="2" t="s">
        <v>45</v>
      </c>
      <c r="B48" s="15">
        <f>3*50</f>
        <v>150</v>
      </c>
    </row>
    <row r="49" spans="1:2" ht="30" x14ac:dyDescent="0.25">
      <c r="A49" s="39" t="s">
        <v>38</v>
      </c>
      <c r="B49" s="15">
        <f>E27</f>
        <v>33134.668000000005</v>
      </c>
    </row>
    <row r="50" spans="1:2" x14ac:dyDescent="0.25">
      <c r="A50" s="13" t="s">
        <v>36</v>
      </c>
      <c r="B50" s="20">
        <f>B45+B47+B48-B49</f>
        <v>5792.7359999999899</v>
      </c>
    </row>
  </sheetData>
  <mergeCells count="30">
    <mergeCell ref="A7:E7"/>
    <mergeCell ref="A1:E1"/>
    <mergeCell ref="A2:E2"/>
    <mergeCell ref="A3:E3"/>
    <mergeCell ref="D4:E4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40:D40"/>
    <mergeCell ref="A20:E20"/>
    <mergeCell ref="A29:E29"/>
    <mergeCell ref="A30:E30"/>
    <mergeCell ref="A31:E31"/>
    <mergeCell ref="A32:E32"/>
    <mergeCell ref="A33:E33"/>
    <mergeCell ref="A34:E34"/>
    <mergeCell ref="A35:E35"/>
    <mergeCell ref="A36:E36"/>
    <mergeCell ref="B37:D37"/>
    <mergeCell ref="A39:E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view="pageBreakPreview" zoomScaleNormal="100" zoomScaleSheetLayoutView="100" workbookViewId="0">
      <selection activeCell="C22" sqref="C22"/>
    </sheetView>
  </sheetViews>
  <sheetFormatPr defaultRowHeight="15.75" x14ac:dyDescent="0.25"/>
  <cols>
    <col min="1" max="1" width="10.5703125" style="1" customWidth="1"/>
    <col min="2" max="2" width="54.28515625" style="1" customWidth="1"/>
    <col min="3" max="3" width="15.28515625" style="48" customWidth="1"/>
    <col min="4" max="4" width="11.85546875" style="1" customWidth="1"/>
    <col min="5" max="5" width="14.710937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 x14ac:dyDescent="0.25">
      <c r="A1" s="67" t="s">
        <v>67</v>
      </c>
      <c r="B1" s="67"/>
      <c r="C1" s="67"/>
      <c r="D1" s="40"/>
    </row>
    <row r="2" spans="1:5" x14ac:dyDescent="0.25">
      <c r="A2" s="68" t="s">
        <v>68</v>
      </c>
      <c r="B2" s="68"/>
      <c r="C2" s="68"/>
      <c r="D2" s="41"/>
    </row>
    <row r="3" spans="1:5" x14ac:dyDescent="0.25">
      <c r="A3" s="68" t="s">
        <v>69</v>
      </c>
      <c r="B3" s="68"/>
      <c r="C3" s="68"/>
      <c r="D3" s="41"/>
    </row>
    <row r="4" spans="1:5" x14ac:dyDescent="0.25">
      <c r="A4" s="67" t="s">
        <v>88</v>
      </c>
      <c r="B4" s="67"/>
      <c r="C4" s="67"/>
      <c r="D4" s="40"/>
    </row>
    <row r="5" spans="1:5" x14ac:dyDescent="0.25">
      <c r="A5" s="70"/>
      <c r="B5" s="70"/>
      <c r="C5" s="70"/>
    </row>
    <row r="6" spans="1:5" x14ac:dyDescent="0.25">
      <c r="A6" s="71"/>
      <c r="B6" s="72" t="s">
        <v>70</v>
      </c>
      <c r="C6" s="73">
        <f>'1кв'!B45</f>
        <v>-2253.08</v>
      </c>
      <c r="D6" s="42"/>
    </row>
    <row r="7" spans="1:5" x14ac:dyDescent="0.25">
      <c r="A7" s="71"/>
      <c r="B7" s="72" t="s">
        <v>89</v>
      </c>
      <c r="C7" s="73"/>
      <c r="D7" s="42"/>
    </row>
    <row r="8" spans="1:5" x14ac:dyDescent="0.25">
      <c r="A8" s="74" t="s">
        <v>71</v>
      </c>
      <c r="B8" s="75" t="s">
        <v>72</v>
      </c>
      <c r="C8" s="76">
        <f>'1кв'!B47+'2кв'!B47+'3кв'!B47+'4 кв'!B47</f>
        <v>136230.19</v>
      </c>
      <c r="D8" s="44"/>
    </row>
    <row r="9" spans="1:5" x14ac:dyDescent="0.25">
      <c r="A9" s="74"/>
      <c r="B9" s="77" t="s">
        <v>45</v>
      </c>
      <c r="C9" s="76">
        <f>'1кв'!B48+'2кв'!B48+'3кв'!B48+'4 кв'!B48</f>
        <v>600</v>
      </c>
      <c r="D9" s="44"/>
    </row>
    <row r="10" spans="1:5" x14ac:dyDescent="0.25">
      <c r="A10" s="78"/>
      <c r="B10" s="75" t="s">
        <v>73</v>
      </c>
      <c r="C10" s="73">
        <f>SUM(C8:C9)</f>
        <v>136830.19</v>
      </c>
      <c r="D10" s="42"/>
    </row>
    <row r="11" spans="1:5" x14ac:dyDescent="0.25">
      <c r="A11" s="79"/>
      <c r="B11" s="80"/>
      <c r="C11" s="81"/>
      <c r="D11" s="45"/>
    </row>
    <row r="12" spans="1:5" x14ac:dyDescent="0.25">
      <c r="A12" s="82" t="s">
        <v>74</v>
      </c>
      <c r="B12" s="83" t="s">
        <v>43</v>
      </c>
      <c r="C12" s="84">
        <f>'1кв'!E22+'2кв'!E22+'3кв'!E22+'4 кв'!E22</f>
        <v>92472.516000000018</v>
      </c>
      <c r="D12" s="45"/>
    </row>
    <row r="13" spans="1:5" x14ac:dyDescent="0.25">
      <c r="A13" s="79"/>
      <c r="B13" s="85" t="s">
        <v>42</v>
      </c>
      <c r="C13" s="84">
        <f>'1кв'!E24+'2кв'!E24+'3кв'!E24+'4 кв'!E24</f>
        <v>26851.788</v>
      </c>
      <c r="D13" s="45"/>
      <c r="E13" s="46"/>
    </row>
    <row r="14" spans="1:5" ht="31.5" x14ac:dyDescent="0.25">
      <c r="A14" s="79"/>
      <c r="B14" s="85" t="s">
        <v>75</v>
      </c>
      <c r="C14" s="84">
        <f>'1кв'!E23+'2кв'!E23+'3кв'!E23+'4 кв'!E23</f>
        <v>8698.36</v>
      </c>
      <c r="D14" s="45"/>
    </row>
    <row r="15" spans="1:5" x14ac:dyDescent="0.25">
      <c r="A15" s="82"/>
      <c r="B15" s="86" t="s">
        <v>31</v>
      </c>
      <c r="C15" s="84">
        <f>'1кв'!E25+'2кв'!E25+'3кв'!E25+'4 кв'!E25</f>
        <v>761.71</v>
      </c>
      <c r="D15" s="45"/>
    </row>
    <row r="16" spans="1:5" x14ac:dyDescent="0.25">
      <c r="A16" s="82"/>
      <c r="B16" s="87" t="s">
        <v>76</v>
      </c>
      <c r="C16" s="84">
        <v>0</v>
      </c>
      <c r="D16" s="45"/>
    </row>
    <row r="17" spans="1:6" x14ac:dyDescent="0.25">
      <c r="A17" s="82"/>
      <c r="B17" s="88"/>
      <c r="C17" s="84"/>
      <c r="D17" s="45"/>
    </row>
    <row r="18" spans="1:6" x14ac:dyDescent="0.25">
      <c r="A18" s="79"/>
      <c r="B18" s="89" t="s">
        <v>77</v>
      </c>
      <c r="C18" s="73">
        <f>SUM(C12:C17)</f>
        <v>128784.37400000003</v>
      </c>
      <c r="D18" s="45"/>
      <c r="E18" s="46"/>
      <c r="F18" s="46"/>
    </row>
    <row r="19" spans="1:6" x14ac:dyDescent="0.25">
      <c r="A19" s="79"/>
      <c r="B19" s="90" t="s">
        <v>78</v>
      </c>
      <c r="C19" s="73">
        <f>(C6+C10)-C18</f>
        <v>5792.7359999999899</v>
      </c>
      <c r="D19" s="45"/>
      <c r="E19" s="46"/>
    </row>
    <row r="20" spans="1:6" x14ac:dyDescent="0.25">
      <c r="B20" s="43"/>
      <c r="C20" s="47"/>
      <c r="D20" s="45"/>
    </row>
    <row r="21" spans="1:6" x14ac:dyDescent="0.25">
      <c r="B21" s="43" t="s">
        <v>91</v>
      </c>
      <c r="C21" s="43"/>
      <c r="D21" s="45"/>
    </row>
    <row r="22" spans="1:6" x14ac:dyDescent="0.25">
      <c r="B22" s="43" t="s">
        <v>92</v>
      </c>
      <c r="C22" s="43">
        <v>6466.04</v>
      </c>
      <c r="D22" s="45"/>
    </row>
    <row r="23" spans="1:6" x14ac:dyDescent="0.25">
      <c r="B23" s="69" t="s">
        <v>93</v>
      </c>
      <c r="C23" s="69">
        <v>12427.54</v>
      </c>
      <c r="D23" s="45"/>
    </row>
    <row r="24" spans="1:6" x14ac:dyDescent="0.25">
      <c r="B24" s="43" t="s">
        <v>94</v>
      </c>
      <c r="C24" s="43">
        <f>C23-C22</f>
        <v>5961.5000000000009</v>
      </c>
      <c r="D24" s="45"/>
    </row>
    <row r="25" spans="1:6" x14ac:dyDescent="0.25">
      <c r="B25" s="43"/>
      <c r="C25" s="47"/>
      <c r="D25" s="45"/>
    </row>
    <row r="26" spans="1:6" x14ac:dyDescent="0.25">
      <c r="B26" s="43"/>
      <c r="C26" s="47"/>
      <c r="D26" s="45"/>
    </row>
    <row r="27" spans="1:6" x14ac:dyDescent="0.25">
      <c r="A27" s="43" t="s">
        <v>79</v>
      </c>
      <c r="C27" s="47"/>
      <c r="D27" s="45"/>
    </row>
    <row r="28" spans="1:6" x14ac:dyDescent="0.25">
      <c r="B28" s="43"/>
      <c r="C28" s="47"/>
      <c r="D28" s="45"/>
    </row>
    <row r="29" spans="1:6" x14ac:dyDescent="0.25">
      <c r="B29" s="43"/>
      <c r="C29" s="47"/>
      <c r="D29" s="45"/>
    </row>
    <row r="30" spans="1:6" x14ac:dyDescent="0.25">
      <c r="A30" s="1" t="s">
        <v>80</v>
      </c>
      <c r="B30" s="43" t="s">
        <v>81</v>
      </c>
      <c r="C30" s="47"/>
      <c r="D30" s="45"/>
    </row>
    <row r="31" spans="1:6" x14ac:dyDescent="0.25">
      <c r="B31" s="43" t="s">
        <v>82</v>
      </c>
      <c r="C31" s="47"/>
      <c r="D31" s="45"/>
    </row>
    <row r="32" spans="1:6" x14ac:dyDescent="0.25">
      <c r="B32" s="43" t="s">
        <v>83</v>
      </c>
      <c r="C32" s="47"/>
      <c r="D32" s="45"/>
    </row>
    <row r="33" spans="2:4" x14ac:dyDescent="0.25">
      <c r="B33" s="43"/>
      <c r="C33" s="47"/>
      <c r="D33" s="45"/>
    </row>
    <row r="34" spans="2:4" x14ac:dyDescent="0.25">
      <c r="B34" s="43"/>
      <c r="C34" s="47"/>
      <c r="D34" s="45"/>
    </row>
    <row r="35" spans="2:4" x14ac:dyDescent="0.25">
      <c r="B35" s="43" t="s">
        <v>84</v>
      </c>
      <c r="C35" s="47"/>
      <c r="D35" s="45"/>
    </row>
    <row r="36" spans="2:4" x14ac:dyDescent="0.25">
      <c r="B36" s="43"/>
      <c r="C36" s="47"/>
      <c r="D36" s="45"/>
    </row>
    <row r="37" spans="2:4" x14ac:dyDescent="0.25">
      <c r="B37" s="43"/>
      <c r="C37" s="47"/>
      <c r="D37" s="45"/>
    </row>
    <row r="38" spans="2:4" x14ac:dyDescent="0.25">
      <c r="B38" s="43"/>
      <c r="C38" s="47"/>
      <c r="D38" s="45"/>
    </row>
    <row r="39" spans="2:4" x14ac:dyDescent="0.25">
      <c r="B39" s="43"/>
      <c r="C39" s="47"/>
      <c r="D39" s="45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 кв</vt:lpstr>
      <vt:lpstr>отчет</vt:lpstr>
      <vt:lpstr>'1кв'!Область_печати</vt:lpstr>
      <vt:lpstr>'2кв'!Область_печати</vt:lpstr>
      <vt:lpstr>'3кв'!Область_печати</vt:lpstr>
      <vt:lpstr>'4 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2022-03-11T10:54:46Z</dcterms:modified>
</cp:coreProperties>
</file>