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'3кв'!$A$1:$E$51</definedName>
    <definedName name="_xlnm.Print_Area" localSheetId="3">'4кв'!$A$1:$E$52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2" i="20" l="1"/>
  <c r="C28" i="20"/>
  <c r="C20" i="20" l="1"/>
  <c r="C19" i="20"/>
  <c r="C17" i="20" s="1"/>
  <c r="C16" i="20"/>
  <c r="C15" i="20"/>
  <c r="C14" i="20"/>
  <c r="C13" i="20"/>
  <c r="C12" i="20"/>
  <c r="C9" i="20"/>
  <c r="C8" i="20"/>
  <c r="C10" i="20" s="1"/>
  <c r="C6" i="20"/>
  <c r="B51" i="19"/>
  <c r="B47" i="19"/>
  <c r="E28" i="19"/>
  <c r="C23" i="20" l="1"/>
  <c r="B50" i="19"/>
  <c r="E24" i="19"/>
  <c r="E23" i="19"/>
  <c r="E22" i="19"/>
  <c r="B52" i="19" l="1"/>
  <c r="B46" i="18"/>
  <c r="E24" i="18"/>
  <c r="B49" i="18"/>
  <c r="E23" i="18"/>
  <c r="E22" i="18"/>
  <c r="E27" i="18" s="1"/>
  <c r="B50" i="18" s="1"/>
  <c r="B51" i="18" l="1"/>
  <c r="B51" i="17"/>
  <c r="B46" i="17"/>
  <c r="E24" i="17"/>
  <c r="B49" i="17"/>
  <c r="E23" i="17"/>
  <c r="D22" i="17"/>
  <c r="E22" i="17" s="1"/>
  <c r="E27" i="17" s="1"/>
  <c r="B50" i="17" s="1"/>
  <c r="E26" i="16" l="1"/>
  <c r="B49" i="16" l="1"/>
  <c r="E24" i="16"/>
  <c r="E23" i="16"/>
  <c r="D22" i="16"/>
  <c r="E22" i="16" s="1"/>
  <c r="E27" i="16" l="1"/>
  <c r="B50" i="16" s="1"/>
  <c r="B51" i="16" s="1"/>
</calcChain>
</file>

<file path=xl/sharedStrings.xml><?xml version="1.0" encoding="utf-8"?>
<sst xmlns="http://schemas.openxmlformats.org/spreadsheetml/2006/main" count="273" uniqueCount="103">
  <si>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</si>
  <si>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</si>
  <si>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</si>
  <si>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</si>
  <si>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</si>
  <si>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</si>
  <si>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</si>
  <si>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</si>
  <si>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</si>
  <si>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</si>
  <si>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</si>
  <si>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</si>
  <si>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</si>
  <si>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</si>
  <si>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</si>
  <si>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</si>
  <si>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</si>
  <si>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</si>
  <si>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</si>
  <si>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</si>
  <si>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</si>
  <si>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</si>
  <si>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</si>
  <si>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</si>
  <si>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</si>
  <si>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</si>
  <si>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</si>
  <si>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</si>
  <si>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</si>
  <si>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</si>
  <si>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</si>
  <si>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</si>
  <si>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</si>
  <si>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</si>
  <si>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</si>
  <si>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№38 от 30.05.2013 г.</t>
    </r>
  </si>
  <si>
    <t>Заказчик - Собственники МКД, в лице председателя совета МКД Бурцева О.В.</t>
  </si>
  <si>
    <t>Sдома=634,2м2</t>
  </si>
  <si>
    <t>в т.ч. Оплачено рем.и содерж.</t>
  </si>
  <si>
    <t>Расходы по содержанию и тек. ремонту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</si>
  <si>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Бурцевой Оксаны Владимировны</t>
    </r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</si>
  <si>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</si>
  <si>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</si>
  <si>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</si>
  <si>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</si>
  <si>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</si>
  <si>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</si>
  <si>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</si>
  <si>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</si>
  <si>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Предъявлено населению 30327,45</t>
  </si>
  <si>
    <t>за 1 квартал 2021 года</t>
  </si>
  <si>
    <t>"31" 03  2021 г.</t>
  </si>
  <si>
    <t>март</t>
  </si>
  <si>
    <t>замена участка трубы ХВС и замена крана кв.14</t>
  </si>
  <si>
    <t xml:space="preserve">           2. Всего за период с "01" 01 2021 г. по "31" 03 2021 г. выполнено работ (оказано услуг) на общую сумму тридцать одна тысяча восемьсот девять рублей 18 копеек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</si>
  <si>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</si>
  <si>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</si>
  <si>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</si>
  <si>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2021 г.</t>
  </si>
  <si>
    <t xml:space="preserve">           2. Всего за период с "01" 04 2021 г. по "30" 06 2021 г. выполнено работ (оказано услуг) на общую сумму тридцать тысяч семьсот двадцать рублей 04 копейки</t>
  </si>
  <si>
    <t>Обработка подъездов хлорсодержащими растворами опрыскивание 1 раз в неделю</t>
  </si>
  <si>
    <t>3 квартал</t>
  </si>
  <si>
    <t>Покраска металлического ограждения (смета)</t>
  </si>
  <si>
    <t>август</t>
  </si>
  <si>
    <t xml:space="preserve">           2. Всего за период с "01" 07 2021 г. по "30" 09 2021 г. выполнено работ (оказано услуг) на общую сумму тридцать три тысячи шестьсот шесть рублей 15 копеек</t>
  </si>
  <si>
    <t>Предъявлено населению39764,34</t>
  </si>
  <si>
    <t>за 3 квартал 2021 года</t>
  </si>
  <si>
    <t>"30" 09 2021 г.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</si>
  <si>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</si>
  <si>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</si>
  <si>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</si>
  <si>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</si>
  <si>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</si>
  <si>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</si>
  <si>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</si>
  <si>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</si>
  <si>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</si>
  <si>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в том числе:</t>
  </si>
  <si>
    <t>* Покраска металлического ограждения (смета)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</si>
  <si>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</si>
  <si>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</si>
  <si>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</si>
  <si>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</si>
  <si>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</si>
  <si>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</si>
  <si>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</si>
  <si>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</si>
  <si>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7</t>
  </si>
  <si>
    <t>за 4 квартал 2021 года</t>
  </si>
  <si>
    <t>"31" 12 2021 г.</t>
  </si>
  <si>
    <t>4 квартал</t>
  </si>
  <si>
    <t>декабрь</t>
  </si>
  <si>
    <t>* Изготовление и монтаж мет двери 1 подъезд (смета)</t>
  </si>
  <si>
    <t>Изготовление и монтаж мет двери 1 подъезд (смета)</t>
  </si>
  <si>
    <t xml:space="preserve">           2. Всего за период с "01" 10 2021 г. по "31" 12 2021 г. выполнено работ (оказано услуг) на общую сумму шестьдесят тысяч шестьсот семьдесят семь рублей 09 копеек</t>
  </si>
  <si>
    <t>Начислено всего 140 183,58</t>
  </si>
  <si>
    <t>Интернет Квант-телеком</t>
  </si>
  <si>
    <t>Непредвиденные расходы 2,5 ч/ч</t>
  </si>
  <si>
    <t>Работы по договору, всего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</si>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</sst>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1" fillId="0" borderId="4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3" fillId="0" borderId="0" xfId="0" applyFont="1" applyAlignment="1"/>
    <xf numFmtId="0" fontId="3" fillId="0" borderId="0" xfId="0" applyFont="1" applyAlignment="1"/>
    <xf numFmtId="4" fontId="1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11" fillId="0" borderId="4" xfId="0" applyFont="1" applyBorder="1" applyAlignment="1">
      <alignment wrapText="1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11" fillId="0" borderId="4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9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50</v>
      </c>
      <c r="B3" s="73"/>
      <c r="C3" s="73"/>
      <c r="D3" s="73"/>
      <c r="E3" s="73"/>
    </row>
    <row r="4" spans="1:5" s="1" customFormat="1" ht="15.75" x14ac:dyDescent="0.25">
      <c r="A4" s="21" t="s">
        <v>13</v>
      </c>
      <c r="B4" s="4"/>
      <c r="C4" s="4"/>
      <c r="D4" s="80" t="s">
        <v>51</v>
      </c>
      <c r="E4" s="80"/>
    </row>
    <row r="5" spans="1:5" ht="12.75" customHeight="1" x14ac:dyDescent="0.25">
      <c r="A5" s="26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6" t="s">
        <v>40</v>
      </c>
      <c r="B9" s="76"/>
      <c r="C9" s="76"/>
      <c r="D9" s="76"/>
      <c r="E9" s="76"/>
    </row>
    <row r="10" spans="1:5" ht="21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9" t="s">
        <v>35</v>
      </c>
      <c r="B11" s="79"/>
      <c r="C11" s="79"/>
      <c r="D11" s="79"/>
      <c r="E11" s="79"/>
    </row>
    <row r="12" spans="1:5" x14ac:dyDescent="0.25">
      <c r="A12" s="68" t="s">
        <v>15</v>
      </c>
      <c r="B12" s="69"/>
      <c r="C12" s="69"/>
      <c r="D12" s="69"/>
      <c r="E12" s="69"/>
    </row>
    <row r="13" spans="1:5" ht="21.75" customHeight="1" x14ac:dyDescent="0.25">
      <c r="A13" s="74" t="s">
        <v>22</v>
      </c>
      <c r="B13" s="74"/>
      <c r="C13" s="74"/>
      <c r="D13" s="74"/>
      <c r="E13" s="74"/>
    </row>
    <row r="14" spans="1:5" ht="18.75" customHeight="1" x14ac:dyDescent="0.25">
      <c r="A14" s="68" t="s">
        <v>2</v>
      </c>
      <c r="B14" s="69"/>
      <c r="C14" s="69"/>
      <c r="D14" s="69"/>
      <c r="E14" s="69"/>
    </row>
    <row r="15" spans="1:5" ht="13.9" customHeight="1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68" t="s">
        <v>16</v>
      </c>
      <c r="B16" s="68"/>
      <c r="C16" s="68"/>
      <c r="D16" s="68"/>
      <c r="E16" s="68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58.9" customHeight="1" x14ac:dyDescent="0.25">
      <c r="A18" s="74" t="s">
        <v>27</v>
      </c>
      <c r="B18" s="74"/>
      <c r="C18" s="74"/>
      <c r="D18" s="74"/>
      <c r="E18" s="74"/>
    </row>
    <row r="19" spans="1:8" ht="33.75" customHeight="1" x14ac:dyDescent="0.25">
      <c r="A19" s="82" t="s">
        <v>28</v>
      </c>
      <c r="B19" s="82"/>
      <c r="C19" s="82"/>
      <c r="D19" s="82"/>
      <c r="E19" s="82"/>
    </row>
    <row r="20" spans="1:8" ht="21.75" customHeight="1" x14ac:dyDescent="0.25">
      <c r="A20" s="83"/>
      <c r="B20" s="83"/>
      <c r="C20" s="83"/>
      <c r="D20" s="83"/>
      <c r="E20" s="8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44</v>
      </c>
      <c r="C22" s="3" t="s">
        <v>4</v>
      </c>
      <c r="D22" s="3">
        <f>11.77</f>
        <v>11.77</v>
      </c>
      <c r="E22" s="7">
        <f>D22*F20*G20</f>
        <v>22393.602000000003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3.43</v>
      </c>
      <c r="E23" s="7">
        <f>D23*F20*G20</f>
        <v>6525.9179999999997</v>
      </c>
    </row>
    <row r="24" spans="1:8" ht="75" x14ac:dyDescent="0.25">
      <c r="A24" s="6" t="s">
        <v>47</v>
      </c>
      <c r="B24" s="8" t="s">
        <v>42</v>
      </c>
      <c r="C24" s="3" t="s">
        <v>4</v>
      </c>
      <c r="D24" s="3"/>
      <c r="E24" s="7">
        <f>790.76*3</f>
        <v>2372.2799999999997</v>
      </c>
    </row>
    <row r="25" spans="1:8" x14ac:dyDescent="0.25">
      <c r="A25" s="6" t="s">
        <v>29</v>
      </c>
      <c r="B25" s="8" t="s">
        <v>42</v>
      </c>
      <c r="C25" s="3" t="s">
        <v>30</v>
      </c>
      <c r="D25" s="20"/>
      <c r="E25" s="7">
        <v>0</v>
      </c>
    </row>
    <row r="26" spans="1:8" ht="30" x14ac:dyDescent="0.25">
      <c r="A26" s="22" t="s">
        <v>53</v>
      </c>
      <c r="B26" s="27" t="s">
        <v>52</v>
      </c>
      <c r="C26" s="3" t="s">
        <v>48</v>
      </c>
      <c r="D26" s="20">
        <v>2.5</v>
      </c>
      <c r="E26" s="7">
        <f>D26*206.95</f>
        <v>517.375</v>
      </c>
    </row>
    <row r="27" spans="1:8" s="13" customFormat="1" ht="14.25" x14ac:dyDescent="0.2">
      <c r="A27" s="9" t="s">
        <v>25</v>
      </c>
      <c r="B27" s="10"/>
      <c r="C27" s="11"/>
      <c r="D27" s="11"/>
      <c r="E27" s="12">
        <f>SUM(E22:E26)</f>
        <v>31809.175000000003</v>
      </c>
    </row>
    <row r="29" spans="1:8" ht="29.25" customHeight="1" x14ac:dyDescent="0.25">
      <c r="A29" s="84" t="s">
        <v>54</v>
      </c>
      <c r="B29" s="84"/>
      <c r="C29" s="84"/>
      <c r="D29" s="84"/>
      <c r="E29" s="84"/>
    </row>
    <row r="30" spans="1:8" ht="32.25" customHeight="1" x14ac:dyDescent="0.25">
      <c r="A30" s="74" t="s">
        <v>21</v>
      </c>
      <c r="B30" s="74"/>
      <c r="C30" s="74"/>
      <c r="D30" s="74"/>
      <c r="E30" s="74"/>
    </row>
    <row r="31" spans="1:8" ht="13.9" customHeight="1" x14ac:dyDescent="0.25">
      <c r="A31" s="74" t="s">
        <v>20</v>
      </c>
      <c r="B31" s="74"/>
      <c r="C31" s="74"/>
      <c r="D31" s="74"/>
      <c r="E31" s="74"/>
      <c r="F31" s="13"/>
      <c r="G31" s="13"/>
      <c r="H31" s="14"/>
    </row>
    <row r="32" spans="1:8" ht="30" customHeight="1" x14ac:dyDescent="0.25">
      <c r="A32" s="74" t="s">
        <v>31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23"/>
      <c r="B34" s="23"/>
      <c r="C34" s="23"/>
      <c r="D34" s="23"/>
      <c r="E34" s="23"/>
    </row>
    <row r="35" spans="1:5" x14ac:dyDescent="0.25">
      <c r="A35" s="81" t="s">
        <v>5</v>
      </c>
      <c r="B35" s="81"/>
      <c r="C35" s="81"/>
      <c r="D35" s="81"/>
      <c r="E35" s="81"/>
    </row>
    <row r="36" spans="1:5" x14ac:dyDescent="0.25">
      <c r="A36" s="74" t="s">
        <v>18</v>
      </c>
      <c r="B36" s="74"/>
      <c r="C36" s="74"/>
      <c r="D36" s="74"/>
      <c r="E36" s="74"/>
    </row>
    <row r="37" spans="1:5" ht="13.9" customHeight="1" x14ac:dyDescent="0.25">
      <c r="A37" s="85" t="s">
        <v>32</v>
      </c>
      <c r="B37" s="85"/>
      <c r="C37" s="85"/>
      <c r="D37" s="85"/>
      <c r="E37" s="85"/>
    </row>
    <row r="38" spans="1:5" x14ac:dyDescent="0.25">
      <c r="B38" s="86" t="s">
        <v>19</v>
      </c>
      <c r="C38" s="86"/>
      <c r="D38" s="86"/>
      <c r="E38" s="5" t="s">
        <v>6</v>
      </c>
    </row>
    <row r="39" spans="1:5" x14ac:dyDescent="0.25">
      <c r="A39" s="25"/>
      <c r="B39" s="25"/>
      <c r="C39" s="25"/>
      <c r="D39" s="25"/>
      <c r="E39" s="25"/>
    </row>
    <row r="40" spans="1:5" ht="13.9" customHeight="1" x14ac:dyDescent="0.25">
      <c r="A40" s="85" t="s">
        <v>36</v>
      </c>
      <c r="B40" s="85"/>
      <c r="C40" s="85"/>
      <c r="D40" s="85"/>
      <c r="E40" s="85"/>
    </row>
    <row r="41" spans="1:5" x14ac:dyDescent="0.25">
      <c r="B41" s="86" t="s">
        <v>19</v>
      </c>
      <c r="C41" s="86"/>
      <c r="D41" s="86"/>
      <c r="E41" s="5" t="s">
        <v>6</v>
      </c>
    </row>
    <row r="44" spans="1:5" x14ac:dyDescent="0.25">
      <c r="A44" s="2" t="s">
        <v>37</v>
      </c>
    </row>
    <row r="45" spans="1:5" x14ac:dyDescent="0.25">
      <c r="A45" s="13" t="s">
        <v>33</v>
      </c>
    </row>
    <row r="46" spans="1:5" x14ac:dyDescent="0.25">
      <c r="A46" s="2" t="s">
        <v>43</v>
      </c>
      <c r="B46" s="15">
        <v>40.22</v>
      </c>
    </row>
    <row r="47" spans="1:5" x14ac:dyDescent="0.25">
      <c r="A47" s="17" t="s">
        <v>49</v>
      </c>
      <c r="B47" s="16"/>
    </row>
    <row r="48" spans="1:5" x14ac:dyDescent="0.25">
      <c r="A48" s="2" t="s">
        <v>38</v>
      </c>
      <c r="B48" s="16">
        <v>30814.62</v>
      </c>
    </row>
    <row r="49" spans="1:2" x14ac:dyDescent="0.25">
      <c r="A49" s="2" t="s">
        <v>46</v>
      </c>
      <c r="B49" s="16">
        <f>3*100</f>
        <v>300</v>
      </c>
    </row>
    <row r="50" spans="1:2" ht="30" x14ac:dyDescent="0.25">
      <c r="A50" s="24" t="s">
        <v>39</v>
      </c>
      <c r="B50" s="16">
        <f>E27</f>
        <v>31809.175000000003</v>
      </c>
    </row>
    <row r="51" spans="1:2" x14ac:dyDescent="0.25">
      <c r="A51" s="13" t="s">
        <v>34</v>
      </c>
      <c r="B51" s="18">
        <f>B46+B48+B49-B50</f>
        <v>-654.33500000000276</v>
      </c>
    </row>
  </sheetData>
  <mergeCells count="30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A24" sqref="A24:B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9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57</v>
      </c>
      <c r="B3" s="73"/>
      <c r="C3" s="73"/>
      <c r="D3" s="73"/>
      <c r="E3" s="73"/>
    </row>
    <row r="4" spans="1:5" s="1" customFormat="1" ht="15.75" x14ac:dyDescent="0.25">
      <c r="A4" s="36" t="s">
        <v>13</v>
      </c>
      <c r="B4" s="37"/>
      <c r="C4" s="37"/>
      <c r="D4" s="87" t="s">
        <v>58</v>
      </c>
      <c r="E4" s="87"/>
    </row>
    <row r="5" spans="1:5" ht="12.75" customHeight="1" x14ac:dyDescent="0.25">
      <c r="A5" s="3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6" t="s">
        <v>40</v>
      </c>
      <c r="B9" s="76"/>
      <c r="C9" s="76"/>
      <c r="D9" s="76"/>
      <c r="E9" s="76"/>
    </row>
    <row r="10" spans="1:5" ht="21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9" t="s">
        <v>35</v>
      </c>
      <c r="B11" s="79"/>
      <c r="C11" s="79"/>
      <c r="D11" s="79"/>
      <c r="E11" s="79"/>
    </row>
    <row r="12" spans="1:5" x14ac:dyDescent="0.25">
      <c r="A12" s="68" t="s">
        <v>15</v>
      </c>
      <c r="B12" s="69"/>
      <c r="C12" s="69"/>
      <c r="D12" s="69"/>
      <c r="E12" s="69"/>
    </row>
    <row r="13" spans="1:5" ht="21.75" customHeight="1" x14ac:dyDescent="0.25">
      <c r="A13" s="74" t="s">
        <v>22</v>
      </c>
      <c r="B13" s="74"/>
      <c r="C13" s="74"/>
      <c r="D13" s="74"/>
      <c r="E13" s="74"/>
    </row>
    <row r="14" spans="1:5" ht="18.75" customHeight="1" x14ac:dyDescent="0.25">
      <c r="A14" s="68" t="s">
        <v>2</v>
      </c>
      <c r="B14" s="69"/>
      <c r="C14" s="69"/>
      <c r="D14" s="69"/>
      <c r="E14" s="69"/>
    </row>
    <row r="15" spans="1:5" ht="13.9" customHeight="1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68" t="s">
        <v>16</v>
      </c>
      <c r="B16" s="68"/>
      <c r="C16" s="68"/>
      <c r="D16" s="68"/>
      <c r="E16" s="68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58.9" customHeight="1" x14ac:dyDescent="0.25">
      <c r="A18" s="74" t="s">
        <v>27</v>
      </c>
      <c r="B18" s="74"/>
      <c r="C18" s="74"/>
      <c r="D18" s="74"/>
      <c r="E18" s="74"/>
    </row>
    <row r="19" spans="1:8" ht="33.75" customHeight="1" x14ac:dyDescent="0.25">
      <c r="A19" s="82" t="s">
        <v>28</v>
      </c>
      <c r="B19" s="82"/>
      <c r="C19" s="82"/>
      <c r="D19" s="82"/>
      <c r="E19" s="82"/>
    </row>
    <row r="20" spans="1:8" ht="21.75" customHeight="1" x14ac:dyDescent="0.25">
      <c r="A20" s="83"/>
      <c r="B20" s="83"/>
      <c r="C20" s="83"/>
      <c r="D20" s="83"/>
      <c r="E20" s="8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44</v>
      </c>
      <c r="C22" s="3" t="s">
        <v>4</v>
      </c>
      <c r="D22" s="3">
        <f>11.77</f>
        <v>11.77</v>
      </c>
      <c r="E22" s="7">
        <f>D22*F20*G20</f>
        <v>22393.602000000003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3.43</v>
      </c>
      <c r="E23" s="7">
        <f>D23*F20*G20</f>
        <v>6525.9179999999997</v>
      </c>
    </row>
    <row r="24" spans="1:8" ht="60" x14ac:dyDescent="0.25">
      <c r="A24" s="6" t="s">
        <v>55</v>
      </c>
      <c r="B24" s="8" t="s">
        <v>56</v>
      </c>
      <c r="C24" s="3" t="s">
        <v>4</v>
      </c>
      <c r="D24" s="3"/>
      <c r="E24" s="7">
        <f>790.76*2</f>
        <v>1581.52</v>
      </c>
    </row>
    <row r="25" spans="1:8" x14ac:dyDescent="0.25">
      <c r="A25" s="6" t="s">
        <v>29</v>
      </c>
      <c r="B25" s="8" t="s">
        <v>56</v>
      </c>
      <c r="C25" s="3" t="s">
        <v>30</v>
      </c>
      <c r="D25" s="20"/>
      <c r="E25" s="7">
        <v>219</v>
      </c>
    </row>
    <row r="26" spans="1:8" x14ac:dyDescent="0.25">
      <c r="A26" s="22"/>
      <c r="B26" s="27"/>
      <c r="C26" s="3"/>
      <c r="D26" s="20"/>
      <c r="E26" s="7"/>
    </row>
    <row r="27" spans="1:8" s="13" customFormat="1" ht="14.25" x14ac:dyDescent="0.2">
      <c r="A27" s="9" t="s">
        <v>25</v>
      </c>
      <c r="B27" s="10"/>
      <c r="C27" s="11"/>
      <c r="D27" s="11"/>
      <c r="E27" s="12">
        <f>SUM(E22:E26)</f>
        <v>30720.040000000005</v>
      </c>
    </row>
    <row r="29" spans="1:8" ht="29.25" customHeight="1" x14ac:dyDescent="0.25">
      <c r="A29" s="84" t="s">
        <v>59</v>
      </c>
      <c r="B29" s="84"/>
      <c r="C29" s="84"/>
      <c r="D29" s="84"/>
      <c r="E29" s="84"/>
    </row>
    <row r="30" spans="1:8" ht="32.25" customHeight="1" x14ac:dyDescent="0.25">
      <c r="A30" s="74" t="s">
        <v>21</v>
      </c>
      <c r="B30" s="74"/>
      <c r="C30" s="74"/>
      <c r="D30" s="74"/>
      <c r="E30" s="74"/>
    </row>
    <row r="31" spans="1:8" ht="13.9" customHeight="1" x14ac:dyDescent="0.25">
      <c r="A31" s="74" t="s">
        <v>20</v>
      </c>
      <c r="B31" s="74"/>
      <c r="C31" s="74"/>
      <c r="D31" s="74"/>
      <c r="E31" s="74"/>
      <c r="F31" s="13"/>
      <c r="G31" s="13"/>
      <c r="H31" s="14"/>
    </row>
    <row r="32" spans="1:8" ht="30" customHeight="1" x14ac:dyDescent="0.25">
      <c r="A32" s="74" t="s">
        <v>31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81" t="s">
        <v>5</v>
      </c>
      <c r="B35" s="81"/>
      <c r="C35" s="81"/>
      <c r="D35" s="81"/>
      <c r="E35" s="81"/>
    </row>
    <row r="36" spans="1:5" x14ac:dyDescent="0.25">
      <c r="A36" s="74" t="s">
        <v>18</v>
      </c>
      <c r="B36" s="74"/>
      <c r="C36" s="74"/>
      <c r="D36" s="74"/>
      <c r="E36" s="74"/>
    </row>
    <row r="37" spans="1:5" ht="13.9" customHeight="1" x14ac:dyDescent="0.25">
      <c r="A37" s="85" t="s">
        <v>32</v>
      </c>
      <c r="B37" s="85"/>
      <c r="C37" s="85"/>
      <c r="D37" s="85"/>
      <c r="E37" s="85"/>
    </row>
    <row r="38" spans="1:5" x14ac:dyDescent="0.25">
      <c r="B38" s="86" t="s">
        <v>19</v>
      </c>
      <c r="C38" s="86"/>
      <c r="D38" s="86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ht="13.9" customHeight="1" x14ac:dyDescent="0.25">
      <c r="A40" s="85" t="s">
        <v>36</v>
      </c>
      <c r="B40" s="85"/>
      <c r="C40" s="85"/>
      <c r="D40" s="85"/>
      <c r="E40" s="85"/>
    </row>
    <row r="41" spans="1:5" x14ac:dyDescent="0.25">
      <c r="B41" s="86" t="s">
        <v>19</v>
      </c>
      <c r="C41" s="86"/>
      <c r="D41" s="86"/>
      <c r="E41" s="5" t="s">
        <v>6</v>
      </c>
    </row>
    <row r="44" spans="1:5" x14ac:dyDescent="0.25">
      <c r="A44" s="2" t="s">
        <v>37</v>
      </c>
    </row>
    <row r="45" spans="1:5" x14ac:dyDescent="0.25">
      <c r="A45" s="13" t="s">
        <v>33</v>
      </c>
    </row>
    <row r="46" spans="1:5" x14ac:dyDescent="0.25">
      <c r="A46" s="2" t="s">
        <v>43</v>
      </c>
      <c r="B46" s="15">
        <f>'1кв'!B51</f>
        <v>-654.33500000000276</v>
      </c>
    </row>
    <row r="47" spans="1:5" x14ac:dyDescent="0.25">
      <c r="A47" s="17" t="s">
        <v>49</v>
      </c>
      <c r="B47" s="16"/>
    </row>
    <row r="48" spans="1:5" x14ac:dyDescent="0.25">
      <c r="A48" s="2" t="s">
        <v>38</v>
      </c>
      <c r="B48" s="16">
        <v>29831.91</v>
      </c>
    </row>
    <row r="49" spans="1:2" x14ac:dyDescent="0.25">
      <c r="A49" s="2" t="s">
        <v>46</v>
      </c>
      <c r="B49" s="16">
        <f>3*100</f>
        <v>300</v>
      </c>
    </row>
    <row r="50" spans="1:2" ht="30" x14ac:dyDescent="0.25">
      <c r="A50" s="29" t="s">
        <v>39</v>
      </c>
      <c r="B50" s="16">
        <f>E27</f>
        <v>30720.040000000005</v>
      </c>
    </row>
    <row r="51" spans="1:2" x14ac:dyDescent="0.25">
      <c r="A51" s="13" t="s">
        <v>34</v>
      </c>
      <c r="B51" s="18">
        <f>B46+B48+B49-B50</f>
        <v>-1242.4650000000074</v>
      </c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9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66</v>
      </c>
      <c r="B3" s="73"/>
      <c r="C3" s="73"/>
      <c r="D3" s="73"/>
      <c r="E3" s="73"/>
    </row>
    <row r="4" spans="1:5" s="1" customFormat="1" ht="15.75" x14ac:dyDescent="0.25">
      <c r="A4" s="36" t="s">
        <v>13</v>
      </c>
      <c r="B4" s="37"/>
      <c r="C4" s="37"/>
      <c r="D4" s="87" t="s">
        <v>67</v>
      </c>
      <c r="E4" s="87"/>
    </row>
    <row r="5" spans="1:5" ht="12.75" customHeight="1" x14ac:dyDescent="0.25">
      <c r="A5" s="33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6" t="s">
        <v>40</v>
      </c>
      <c r="B9" s="76"/>
      <c r="C9" s="76"/>
      <c r="D9" s="76"/>
      <c r="E9" s="76"/>
    </row>
    <row r="10" spans="1:5" ht="21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9" t="s">
        <v>35</v>
      </c>
      <c r="B11" s="79"/>
      <c r="C11" s="79"/>
      <c r="D11" s="79"/>
      <c r="E11" s="79"/>
    </row>
    <row r="12" spans="1:5" x14ac:dyDescent="0.25">
      <c r="A12" s="68" t="s">
        <v>15</v>
      </c>
      <c r="B12" s="69"/>
      <c r="C12" s="69"/>
      <c r="D12" s="69"/>
      <c r="E12" s="69"/>
    </row>
    <row r="13" spans="1:5" ht="21.75" customHeight="1" x14ac:dyDescent="0.25">
      <c r="A13" s="74" t="s">
        <v>22</v>
      </c>
      <c r="B13" s="74"/>
      <c r="C13" s="74"/>
      <c r="D13" s="74"/>
      <c r="E13" s="74"/>
    </row>
    <row r="14" spans="1:5" ht="18.75" customHeight="1" x14ac:dyDescent="0.25">
      <c r="A14" s="68" t="s">
        <v>2</v>
      </c>
      <c r="B14" s="69"/>
      <c r="C14" s="69"/>
      <c r="D14" s="69"/>
      <c r="E14" s="69"/>
    </row>
    <row r="15" spans="1:5" ht="13.9" customHeight="1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68" t="s">
        <v>16</v>
      </c>
      <c r="B16" s="68"/>
      <c r="C16" s="68"/>
      <c r="D16" s="68"/>
      <c r="E16" s="68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58.9" customHeight="1" x14ac:dyDescent="0.25">
      <c r="A18" s="74" t="s">
        <v>27</v>
      </c>
      <c r="B18" s="74"/>
      <c r="C18" s="74"/>
      <c r="D18" s="74"/>
      <c r="E18" s="74"/>
    </row>
    <row r="19" spans="1:8" ht="33.75" customHeight="1" x14ac:dyDescent="0.25">
      <c r="A19" s="82" t="s">
        <v>28</v>
      </c>
      <c r="B19" s="82"/>
      <c r="C19" s="82"/>
      <c r="D19" s="82"/>
      <c r="E19" s="82"/>
    </row>
    <row r="20" spans="1:8" ht="21.75" customHeight="1" x14ac:dyDescent="0.25">
      <c r="A20" s="83"/>
      <c r="B20" s="83"/>
      <c r="C20" s="83"/>
      <c r="D20" s="83"/>
      <c r="E20" s="8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44</v>
      </c>
      <c r="C22" s="3" t="s">
        <v>4</v>
      </c>
      <c r="D22" s="3">
        <v>12.48</v>
      </c>
      <c r="E22" s="7">
        <f>D22*F20*G20</f>
        <v>23744.448000000004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3.6</v>
      </c>
      <c r="E23" s="7">
        <f>D23*F20*G20</f>
        <v>6849.3600000000006</v>
      </c>
    </row>
    <row r="24" spans="1:8" ht="45" x14ac:dyDescent="0.25">
      <c r="A24" s="6" t="s">
        <v>60</v>
      </c>
      <c r="B24" s="8" t="s">
        <v>61</v>
      </c>
      <c r="C24" s="3" t="s">
        <v>4</v>
      </c>
      <c r="D24" s="3"/>
      <c r="E24" s="7">
        <f>790.76*3</f>
        <v>2372.2799999999997</v>
      </c>
    </row>
    <row r="25" spans="1:8" x14ac:dyDescent="0.25">
      <c r="A25" s="6" t="s">
        <v>29</v>
      </c>
      <c r="B25" s="8" t="s">
        <v>61</v>
      </c>
      <c r="C25" s="3" t="s">
        <v>30</v>
      </c>
      <c r="D25" s="20"/>
      <c r="E25" s="7">
        <v>0</v>
      </c>
    </row>
    <row r="26" spans="1:8" ht="30" x14ac:dyDescent="0.25">
      <c r="A26" s="42" t="s">
        <v>62</v>
      </c>
      <c r="B26" s="27" t="s">
        <v>63</v>
      </c>
      <c r="C26" s="3" t="s">
        <v>30</v>
      </c>
      <c r="D26" s="20"/>
      <c r="E26" s="7">
        <v>640.05999999999995</v>
      </c>
    </row>
    <row r="27" spans="1:8" s="13" customFormat="1" ht="14.25" x14ac:dyDescent="0.2">
      <c r="A27" s="9" t="s">
        <v>25</v>
      </c>
      <c r="B27" s="10"/>
      <c r="C27" s="11"/>
      <c r="D27" s="11"/>
      <c r="E27" s="12">
        <f>SUM(E22:E26)</f>
        <v>33606.148000000001</v>
      </c>
    </row>
    <row r="29" spans="1:8" ht="29.25" customHeight="1" x14ac:dyDescent="0.25">
      <c r="A29" s="79" t="s">
        <v>64</v>
      </c>
      <c r="B29" s="79"/>
      <c r="C29" s="79"/>
      <c r="D29" s="79"/>
      <c r="E29" s="79"/>
    </row>
    <row r="30" spans="1:8" ht="32.25" customHeight="1" x14ac:dyDescent="0.25">
      <c r="A30" s="74" t="s">
        <v>21</v>
      </c>
      <c r="B30" s="74"/>
      <c r="C30" s="74"/>
      <c r="D30" s="74"/>
      <c r="E30" s="74"/>
    </row>
    <row r="31" spans="1:8" ht="13.9" customHeight="1" x14ac:dyDescent="0.25">
      <c r="A31" s="74" t="s">
        <v>20</v>
      </c>
      <c r="B31" s="74"/>
      <c r="C31" s="74"/>
      <c r="D31" s="74"/>
      <c r="E31" s="74"/>
      <c r="F31" s="13"/>
      <c r="G31" s="13"/>
      <c r="H31" s="14"/>
    </row>
    <row r="32" spans="1:8" ht="30" customHeight="1" x14ac:dyDescent="0.25">
      <c r="A32" s="74" t="s">
        <v>31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34"/>
      <c r="B34" s="34"/>
      <c r="C34" s="34"/>
      <c r="D34" s="34"/>
      <c r="E34" s="34"/>
    </row>
    <row r="35" spans="1:5" x14ac:dyDescent="0.25">
      <c r="A35" s="81" t="s">
        <v>5</v>
      </c>
      <c r="B35" s="81"/>
      <c r="C35" s="81"/>
      <c r="D35" s="81"/>
      <c r="E35" s="81"/>
    </row>
    <row r="36" spans="1:5" x14ac:dyDescent="0.25">
      <c r="A36" s="74" t="s">
        <v>18</v>
      </c>
      <c r="B36" s="74"/>
      <c r="C36" s="74"/>
      <c r="D36" s="74"/>
      <c r="E36" s="74"/>
    </row>
    <row r="37" spans="1:5" ht="13.9" customHeight="1" x14ac:dyDescent="0.25">
      <c r="A37" s="85" t="s">
        <v>32</v>
      </c>
      <c r="B37" s="85"/>
      <c r="C37" s="85"/>
      <c r="D37" s="85"/>
      <c r="E37" s="85"/>
    </row>
    <row r="38" spans="1:5" x14ac:dyDescent="0.25">
      <c r="B38" s="86" t="s">
        <v>19</v>
      </c>
      <c r="C38" s="86"/>
      <c r="D38" s="86"/>
      <c r="E38" s="5" t="s">
        <v>6</v>
      </c>
    </row>
    <row r="39" spans="1:5" x14ac:dyDescent="0.25">
      <c r="A39" s="32"/>
      <c r="B39" s="32"/>
      <c r="C39" s="32"/>
      <c r="D39" s="32"/>
      <c r="E39" s="32"/>
    </row>
    <row r="40" spans="1:5" ht="13.9" customHeight="1" x14ac:dyDescent="0.25">
      <c r="A40" s="85" t="s">
        <v>36</v>
      </c>
      <c r="B40" s="85"/>
      <c r="C40" s="85"/>
      <c r="D40" s="85"/>
      <c r="E40" s="85"/>
    </row>
    <row r="41" spans="1:5" x14ac:dyDescent="0.25">
      <c r="B41" s="86" t="s">
        <v>19</v>
      </c>
      <c r="C41" s="86"/>
      <c r="D41" s="86"/>
      <c r="E41" s="5" t="s">
        <v>6</v>
      </c>
    </row>
    <row r="44" spans="1:5" x14ac:dyDescent="0.25">
      <c r="A44" s="2" t="s">
        <v>37</v>
      </c>
    </row>
    <row r="45" spans="1:5" x14ac:dyDescent="0.25">
      <c r="A45" s="13" t="s">
        <v>33</v>
      </c>
    </row>
    <row r="46" spans="1:5" x14ac:dyDescent="0.25">
      <c r="A46" s="2" t="s">
        <v>43</v>
      </c>
      <c r="B46" s="15">
        <f>'2кв'!B51</f>
        <v>-1242.4650000000074</v>
      </c>
    </row>
    <row r="47" spans="1:5" x14ac:dyDescent="0.25">
      <c r="A47" s="17" t="s">
        <v>65</v>
      </c>
      <c r="B47" s="16"/>
    </row>
    <row r="48" spans="1:5" x14ac:dyDescent="0.25">
      <c r="A48" s="2" t="s">
        <v>38</v>
      </c>
      <c r="B48" s="16">
        <v>36969.699999999997</v>
      </c>
    </row>
    <row r="49" spans="1:2" x14ac:dyDescent="0.25">
      <c r="A49" s="2" t="s">
        <v>46</v>
      </c>
      <c r="B49" s="16">
        <f>3*100</f>
        <v>300</v>
      </c>
    </row>
    <row r="50" spans="1:2" ht="30" x14ac:dyDescent="0.25">
      <c r="A50" s="35" t="s">
        <v>39</v>
      </c>
      <c r="B50" s="16">
        <f>E27</f>
        <v>33606.148000000001</v>
      </c>
    </row>
    <row r="51" spans="1:2" x14ac:dyDescent="0.25">
      <c r="A51" s="13" t="s">
        <v>34</v>
      </c>
      <c r="B51" s="18">
        <f>B46+B48+B49-B50</f>
        <v>2421.086999999985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7" zoomScaleNormal="100" zoomScaleSheetLayoutView="100" workbookViewId="0">
      <selection activeCell="A50" sqref="A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9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88</v>
      </c>
      <c r="B3" s="73"/>
      <c r="C3" s="73"/>
      <c r="D3" s="73"/>
      <c r="E3" s="73"/>
    </row>
    <row r="4" spans="1:5" s="1" customFormat="1" ht="15.75" x14ac:dyDescent="0.25">
      <c r="A4" s="36" t="s">
        <v>13</v>
      </c>
      <c r="B4" s="37"/>
      <c r="C4" s="37"/>
      <c r="D4" s="87" t="s">
        <v>89</v>
      </c>
      <c r="E4" s="87"/>
    </row>
    <row r="5" spans="1:5" ht="12.75" customHeight="1" x14ac:dyDescent="0.25">
      <c r="A5" s="4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76" t="s">
        <v>40</v>
      </c>
      <c r="B9" s="76"/>
      <c r="C9" s="76"/>
      <c r="D9" s="76"/>
      <c r="E9" s="76"/>
    </row>
    <row r="10" spans="1:5" ht="21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9" t="s">
        <v>35</v>
      </c>
      <c r="B11" s="79"/>
      <c r="C11" s="79"/>
      <c r="D11" s="79"/>
      <c r="E11" s="79"/>
    </row>
    <row r="12" spans="1:5" x14ac:dyDescent="0.25">
      <c r="A12" s="68" t="s">
        <v>15</v>
      </c>
      <c r="B12" s="69"/>
      <c r="C12" s="69"/>
      <c r="D12" s="69"/>
      <c r="E12" s="69"/>
    </row>
    <row r="13" spans="1:5" ht="21.75" customHeight="1" x14ac:dyDescent="0.25">
      <c r="A13" s="74" t="s">
        <v>22</v>
      </c>
      <c r="B13" s="74"/>
      <c r="C13" s="74"/>
      <c r="D13" s="74"/>
      <c r="E13" s="74"/>
    </row>
    <row r="14" spans="1:5" ht="18.75" customHeight="1" x14ac:dyDescent="0.25">
      <c r="A14" s="68" t="s">
        <v>2</v>
      </c>
      <c r="B14" s="69"/>
      <c r="C14" s="69"/>
      <c r="D14" s="69"/>
      <c r="E14" s="69"/>
    </row>
    <row r="15" spans="1:5" ht="13.9" customHeight="1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68" t="s">
        <v>16</v>
      </c>
      <c r="B16" s="68"/>
      <c r="C16" s="68"/>
      <c r="D16" s="68"/>
      <c r="E16" s="68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58.9" customHeight="1" x14ac:dyDescent="0.25">
      <c r="A18" s="74" t="s">
        <v>27</v>
      </c>
      <c r="B18" s="74"/>
      <c r="C18" s="74"/>
      <c r="D18" s="74"/>
      <c r="E18" s="74"/>
    </row>
    <row r="19" spans="1:8" ht="33.75" customHeight="1" x14ac:dyDescent="0.25">
      <c r="A19" s="82" t="s">
        <v>28</v>
      </c>
      <c r="B19" s="82"/>
      <c r="C19" s="82"/>
      <c r="D19" s="82"/>
      <c r="E19" s="82"/>
    </row>
    <row r="20" spans="1:8" ht="21.75" customHeight="1" x14ac:dyDescent="0.25">
      <c r="A20" s="83"/>
      <c r="B20" s="83"/>
      <c r="C20" s="83"/>
      <c r="D20" s="83"/>
      <c r="E20" s="8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44</v>
      </c>
      <c r="C22" s="3" t="s">
        <v>4</v>
      </c>
      <c r="D22" s="3">
        <v>12.48</v>
      </c>
      <c r="E22" s="7">
        <f>D22*F20*G20</f>
        <v>23744.448000000004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3.6</v>
      </c>
      <c r="E23" s="7">
        <f>D23*F20*G20</f>
        <v>6849.3600000000006</v>
      </c>
    </row>
    <row r="24" spans="1:8" ht="45" x14ac:dyDescent="0.25">
      <c r="A24" s="6" t="s">
        <v>60</v>
      </c>
      <c r="B24" s="8" t="s">
        <v>90</v>
      </c>
      <c r="C24" s="3" t="s">
        <v>4</v>
      </c>
      <c r="D24" s="3"/>
      <c r="E24" s="7">
        <f>790.76*3</f>
        <v>2372.2799999999997</v>
      </c>
    </row>
    <row r="25" spans="1:8" x14ac:dyDescent="0.25">
      <c r="A25" s="6" t="s">
        <v>29</v>
      </c>
      <c r="B25" s="8" t="s">
        <v>90</v>
      </c>
      <c r="C25" s="3" t="s">
        <v>30</v>
      </c>
      <c r="D25" s="20"/>
      <c r="E25" s="7">
        <v>93</v>
      </c>
    </row>
    <row r="26" spans="1:8" ht="30" x14ac:dyDescent="0.25">
      <c r="A26" s="53" t="s">
        <v>93</v>
      </c>
      <c r="B26" s="8" t="s">
        <v>91</v>
      </c>
      <c r="C26" s="3" t="s">
        <v>30</v>
      </c>
      <c r="D26" s="3"/>
      <c r="E26" s="7">
        <v>27618</v>
      </c>
    </row>
    <row r="27" spans="1:8" x14ac:dyDescent="0.25">
      <c r="A27" s="53"/>
      <c r="B27" s="8"/>
      <c r="C27" s="3"/>
      <c r="D27" s="3"/>
      <c r="E27" s="7"/>
    </row>
    <row r="28" spans="1:8" s="13" customFormat="1" ht="14.25" x14ac:dyDescent="0.2">
      <c r="A28" s="9" t="s">
        <v>25</v>
      </c>
      <c r="B28" s="10"/>
      <c r="C28" s="11"/>
      <c r="D28" s="11"/>
      <c r="E28" s="12">
        <f>SUM(E22:E27)</f>
        <v>60677.088000000003</v>
      </c>
    </row>
    <row r="30" spans="1:8" ht="29.25" customHeight="1" x14ac:dyDescent="0.25">
      <c r="A30" s="79" t="s">
        <v>94</v>
      </c>
      <c r="B30" s="79"/>
      <c r="C30" s="79"/>
      <c r="D30" s="79"/>
      <c r="E30" s="79"/>
    </row>
    <row r="31" spans="1:8" ht="32.25" customHeight="1" x14ac:dyDescent="0.25">
      <c r="A31" s="74" t="s">
        <v>21</v>
      </c>
      <c r="B31" s="74"/>
      <c r="C31" s="74"/>
      <c r="D31" s="74"/>
      <c r="E31" s="74"/>
    </row>
    <row r="32" spans="1:8" ht="13.9" customHeight="1" x14ac:dyDescent="0.25">
      <c r="A32" s="74" t="s">
        <v>20</v>
      </c>
      <c r="B32" s="74"/>
      <c r="C32" s="74"/>
      <c r="D32" s="74"/>
      <c r="E32" s="74"/>
      <c r="F32" s="13"/>
      <c r="G32" s="13"/>
      <c r="H32" s="14"/>
    </row>
    <row r="33" spans="1:5" ht="30" customHeight="1" x14ac:dyDescent="0.25">
      <c r="A33" s="74" t="s">
        <v>31</v>
      </c>
      <c r="B33" s="74"/>
      <c r="C33" s="74"/>
      <c r="D33" s="74"/>
      <c r="E33" s="74"/>
    </row>
    <row r="34" spans="1:5" x14ac:dyDescent="0.25">
      <c r="A34" s="74" t="s">
        <v>18</v>
      </c>
      <c r="B34" s="74"/>
      <c r="C34" s="74"/>
      <c r="D34" s="74"/>
      <c r="E34" s="74"/>
    </row>
    <row r="35" spans="1:5" x14ac:dyDescent="0.25">
      <c r="A35" s="38"/>
      <c r="B35" s="38"/>
      <c r="C35" s="38"/>
      <c r="D35" s="38"/>
      <c r="E35" s="38"/>
    </row>
    <row r="36" spans="1:5" x14ac:dyDescent="0.25">
      <c r="A36" s="81" t="s">
        <v>5</v>
      </c>
      <c r="B36" s="81"/>
      <c r="C36" s="81"/>
      <c r="D36" s="81"/>
      <c r="E36" s="81"/>
    </row>
    <row r="37" spans="1:5" x14ac:dyDescent="0.25">
      <c r="A37" s="74" t="s">
        <v>18</v>
      </c>
      <c r="B37" s="74"/>
      <c r="C37" s="74"/>
      <c r="D37" s="74"/>
      <c r="E37" s="74"/>
    </row>
    <row r="38" spans="1:5" ht="13.9" customHeight="1" x14ac:dyDescent="0.25">
      <c r="A38" s="85" t="s">
        <v>32</v>
      </c>
      <c r="B38" s="85"/>
      <c r="C38" s="85"/>
      <c r="D38" s="85"/>
      <c r="E38" s="85"/>
    </row>
    <row r="39" spans="1:5" x14ac:dyDescent="0.25">
      <c r="B39" s="86" t="s">
        <v>19</v>
      </c>
      <c r="C39" s="86"/>
      <c r="D39" s="86"/>
      <c r="E39" s="5" t="s">
        <v>6</v>
      </c>
    </row>
    <row r="40" spans="1:5" x14ac:dyDescent="0.25">
      <c r="A40" s="39"/>
      <c r="B40" s="39"/>
      <c r="C40" s="39"/>
      <c r="D40" s="39"/>
      <c r="E40" s="39"/>
    </row>
    <row r="41" spans="1:5" ht="13.9" customHeight="1" x14ac:dyDescent="0.25">
      <c r="A41" s="85" t="s">
        <v>36</v>
      </c>
      <c r="B41" s="85"/>
      <c r="C41" s="85"/>
      <c r="D41" s="85"/>
      <c r="E41" s="85"/>
    </row>
    <row r="42" spans="1:5" x14ac:dyDescent="0.25">
      <c r="B42" s="86" t="s">
        <v>19</v>
      </c>
      <c r="C42" s="86"/>
      <c r="D42" s="86"/>
      <c r="E42" s="5" t="s">
        <v>6</v>
      </c>
    </row>
    <row r="45" spans="1:5" x14ac:dyDescent="0.25">
      <c r="A45" s="2" t="s">
        <v>37</v>
      </c>
    </row>
    <row r="46" spans="1:5" x14ac:dyDescent="0.25">
      <c r="A46" s="13" t="s">
        <v>33</v>
      </c>
    </row>
    <row r="47" spans="1:5" x14ac:dyDescent="0.25">
      <c r="A47" s="2" t="s">
        <v>43</v>
      </c>
      <c r="B47" s="15">
        <f>'3кв'!B51</f>
        <v>2421.086999999985</v>
      </c>
    </row>
    <row r="48" spans="1:5" x14ac:dyDescent="0.25">
      <c r="A48" s="17" t="s">
        <v>65</v>
      </c>
      <c r="B48" s="16"/>
    </row>
    <row r="49" spans="1:2" x14ac:dyDescent="0.25">
      <c r="A49" s="2" t="s">
        <v>38</v>
      </c>
      <c r="B49" s="16">
        <v>37808.089999999997</v>
      </c>
    </row>
    <row r="50" spans="1:2" x14ac:dyDescent="0.25">
      <c r="A50" s="2" t="s">
        <v>46</v>
      </c>
      <c r="B50" s="16">
        <f>3*100</f>
        <v>300</v>
      </c>
    </row>
    <row r="51" spans="1:2" ht="30" x14ac:dyDescent="0.25">
      <c r="A51" s="40" t="s">
        <v>39</v>
      </c>
      <c r="B51" s="16">
        <f>E28</f>
        <v>60677.088000000003</v>
      </c>
    </row>
    <row r="52" spans="1:2" x14ac:dyDescent="0.25">
      <c r="A52" s="13" t="s">
        <v>34</v>
      </c>
      <c r="B52" s="18">
        <f>B47+B49+B50-B51</f>
        <v>-20147.911000000022</v>
      </c>
    </row>
  </sheetData>
  <mergeCells count="30"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topLeftCell="A7" zoomScaleNormal="100" zoomScaleSheetLayoutView="100" workbookViewId="0">
      <selection activeCell="B25" sqref="B25:C28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2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90" t="s">
        <v>68</v>
      </c>
      <c r="B1" s="90"/>
      <c r="C1" s="90"/>
      <c r="D1" s="43"/>
    </row>
    <row r="2" spans="1:5" x14ac:dyDescent="0.25">
      <c r="A2" s="91" t="s">
        <v>69</v>
      </c>
      <c r="B2" s="91"/>
      <c r="C2" s="91"/>
      <c r="D2" s="44"/>
    </row>
    <row r="3" spans="1:5" x14ac:dyDescent="0.25">
      <c r="A3" s="91" t="s">
        <v>70</v>
      </c>
      <c r="B3" s="91"/>
      <c r="C3" s="91"/>
      <c r="D3" s="44"/>
    </row>
    <row r="4" spans="1:5" x14ac:dyDescent="0.25">
      <c r="A4" s="90" t="s">
        <v>87</v>
      </c>
      <c r="B4" s="90"/>
      <c r="C4" s="90"/>
      <c r="D4" s="43"/>
    </row>
    <row r="5" spans="1:5" x14ac:dyDescent="0.25">
      <c r="A5" s="92"/>
      <c r="B5" s="92"/>
      <c r="C5" s="92"/>
    </row>
    <row r="6" spans="1:5" x14ac:dyDescent="0.25">
      <c r="A6" s="44"/>
      <c r="B6" s="54" t="s">
        <v>71</v>
      </c>
      <c r="C6" s="55">
        <f>'1кв'!B46</f>
        <v>40.22</v>
      </c>
      <c r="D6" s="45"/>
    </row>
    <row r="7" spans="1:5" x14ac:dyDescent="0.25">
      <c r="A7" s="44"/>
      <c r="B7" s="54" t="s">
        <v>95</v>
      </c>
      <c r="C7" s="55"/>
      <c r="D7" s="45"/>
    </row>
    <row r="8" spans="1:5" x14ac:dyDescent="0.25">
      <c r="A8" s="46" t="s">
        <v>72</v>
      </c>
      <c r="B8" s="56" t="s">
        <v>73</v>
      </c>
      <c r="C8" s="57">
        <f>'1кв'!B48+'2кв'!B48+'3кв'!B48+'4кв'!B49</f>
        <v>135424.32000000001</v>
      </c>
      <c r="D8" s="47"/>
    </row>
    <row r="9" spans="1:5" x14ac:dyDescent="0.25">
      <c r="A9" s="46"/>
      <c r="B9" s="58" t="s">
        <v>96</v>
      </c>
      <c r="C9" s="57">
        <f>'1кв'!B49+'2кв'!B49+'3кв'!B49+'4кв'!B50</f>
        <v>1200</v>
      </c>
      <c r="D9" s="47"/>
    </row>
    <row r="10" spans="1:5" x14ac:dyDescent="0.25">
      <c r="A10" s="37"/>
      <c r="B10" s="56" t="s">
        <v>74</v>
      </c>
      <c r="C10" s="55">
        <f>SUM(C8:C9)</f>
        <v>136624.32000000001</v>
      </c>
      <c r="D10" s="45"/>
    </row>
    <row r="11" spans="1:5" x14ac:dyDescent="0.25">
      <c r="B11" s="88"/>
      <c r="C11" s="89"/>
      <c r="D11" s="48"/>
    </row>
    <row r="12" spans="1:5" x14ac:dyDescent="0.25">
      <c r="A12" s="49" t="s">
        <v>75</v>
      </c>
      <c r="B12" s="59" t="s">
        <v>45</v>
      </c>
      <c r="C12" s="60">
        <f>'1кв'!E22+'2кв'!E22+'3кв'!E22+'4кв'!E22</f>
        <v>92276.1</v>
      </c>
      <c r="D12" s="48"/>
    </row>
    <row r="13" spans="1:5" x14ac:dyDescent="0.25">
      <c r="B13" s="61" t="s">
        <v>41</v>
      </c>
      <c r="C13" s="60">
        <f>'1кв'!E23+'2кв'!E23+'3кв'!E23+'4кв'!E23</f>
        <v>26750.556</v>
      </c>
      <c r="D13" s="48"/>
      <c r="E13" s="50"/>
    </row>
    <row r="14" spans="1:5" ht="31.5" x14ac:dyDescent="0.25">
      <c r="B14" s="61" t="s">
        <v>76</v>
      </c>
      <c r="C14" s="60">
        <f>'1кв'!E24+'2кв'!E24+'3кв'!E24+'4кв'!E24</f>
        <v>8698.36</v>
      </c>
      <c r="D14" s="48"/>
    </row>
    <row r="15" spans="1:5" x14ac:dyDescent="0.25">
      <c r="A15" s="49"/>
      <c r="B15" s="62" t="s">
        <v>29</v>
      </c>
      <c r="C15" s="60">
        <f>'1кв'!E25+'2кв'!E25+'3кв'!E25+'4кв'!E25</f>
        <v>312</v>
      </c>
      <c r="D15" s="48"/>
    </row>
    <row r="16" spans="1:5" x14ac:dyDescent="0.25">
      <c r="A16" s="49"/>
      <c r="B16" s="63" t="s">
        <v>97</v>
      </c>
      <c r="C16" s="60">
        <f>'1кв'!E26</f>
        <v>517.375</v>
      </c>
      <c r="D16" s="48"/>
    </row>
    <row r="17" spans="1:6" x14ac:dyDescent="0.25">
      <c r="A17" s="49"/>
      <c r="B17" s="63" t="s">
        <v>98</v>
      </c>
      <c r="C17" s="60">
        <f>SUM(C19:C20)</f>
        <v>28258.06</v>
      </c>
      <c r="D17" s="48"/>
    </row>
    <row r="18" spans="1:6" x14ac:dyDescent="0.25">
      <c r="A18" s="49"/>
      <c r="B18" s="64" t="s">
        <v>77</v>
      </c>
      <c r="C18" s="60"/>
      <c r="D18" s="48"/>
    </row>
    <row r="19" spans="1:6" x14ac:dyDescent="0.25">
      <c r="A19" s="49"/>
      <c r="B19" s="65" t="s">
        <v>92</v>
      </c>
      <c r="C19" s="60">
        <f>'4кв'!E26</f>
        <v>27618</v>
      </c>
      <c r="D19" s="48"/>
    </row>
    <row r="20" spans="1:6" x14ac:dyDescent="0.25">
      <c r="A20" s="49"/>
      <c r="B20" s="65" t="s">
        <v>78</v>
      </c>
      <c r="C20" s="60">
        <f>'3кв'!E26</f>
        <v>640.05999999999995</v>
      </c>
      <c r="D20" s="48"/>
    </row>
    <row r="21" spans="1:6" x14ac:dyDescent="0.25">
      <c r="A21" s="49"/>
      <c r="B21" s="64"/>
      <c r="C21" s="60"/>
      <c r="D21" s="48"/>
    </row>
    <row r="22" spans="1:6" x14ac:dyDescent="0.25">
      <c r="B22" s="66" t="s">
        <v>79</v>
      </c>
      <c r="C22" s="55">
        <f>SUM(C12:C17)</f>
        <v>156812.451</v>
      </c>
      <c r="D22" s="48"/>
      <c r="E22" s="50"/>
      <c r="F22" s="50"/>
    </row>
    <row r="23" spans="1:6" x14ac:dyDescent="0.25">
      <c r="B23" s="67" t="s">
        <v>80</v>
      </c>
      <c r="C23" s="55">
        <f>(C6+C10)-C22</f>
        <v>-20147.910999999993</v>
      </c>
      <c r="D23" s="48"/>
      <c r="E23" s="50"/>
    </row>
    <row r="24" spans="1:6" x14ac:dyDescent="0.25">
      <c r="B24" s="46"/>
      <c r="C24" s="51"/>
      <c r="D24" s="48"/>
    </row>
    <row r="25" spans="1:6" x14ac:dyDescent="0.25">
      <c r="B25" s="46" t="s">
        <v>99</v>
      </c>
      <c r="C25" s="46"/>
      <c r="D25" s="48"/>
    </row>
    <row r="26" spans="1:6" x14ac:dyDescent="0.25">
      <c r="B26" s="46" t="s">
        <v>100</v>
      </c>
      <c r="C26" s="46">
        <v>994.66</v>
      </c>
      <c r="D26" s="48"/>
    </row>
    <row r="27" spans="1:6" x14ac:dyDescent="0.25">
      <c r="B27" s="93" t="s">
        <v>101</v>
      </c>
      <c r="C27" s="93">
        <v>2624.47</v>
      </c>
      <c r="D27" s="48"/>
    </row>
    <row r="28" spans="1:6" x14ac:dyDescent="0.25">
      <c r="B28" s="46" t="s">
        <v>102</v>
      </c>
      <c r="C28" s="46">
        <f>C27-C26</f>
        <v>1629.81</v>
      </c>
      <c r="D28" s="48"/>
    </row>
    <row r="29" spans="1:6" x14ac:dyDescent="0.25">
      <c r="B29" s="46"/>
      <c r="C29" s="51"/>
      <c r="D29" s="48"/>
    </row>
    <row r="30" spans="1:6" x14ac:dyDescent="0.25">
      <c r="B30" s="46"/>
      <c r="C30" s="51"/>
      <c r="D30" s="48"/>
    </row>
    <row r="31" spans="1:6" x14ac:dyDescent="0.25">
      <c r="A31" s="46" t="s">
        <v>81</v>
      </c>
      <c r="C31" s="51"/>
      <c r="D31" s="48"/>
    </row>
    <row r="32" spans="1:6" x14ac:dyDescent="0.25">
      <c r="B32" s="46"/>
      <c r="C32" s="51"/>
      <c r="D32" s="48"/>
    </row>
    <row r="33" spans="1:4" x14ac:dyDescent="0.25">
      <c r="B33" s="46"/>
      <c r="C33" s="51"/>
      <c r="D33" s="48"/>
    </row>
    <row r="34" spans="1:4" x14ac:dyDescent="0.25">
      <c r="A34" s="1" t="s">
        <v>82</v>
      </c>
      <c r="B34" s="46" t="s">
        <v>83</v>
      </c>
      <c r="C34" s="51"/>
      <c r="D34" s="48"/>
    </row>
    <row r="35" spans="1:4" x14ac:dyDescent="0.25">
      <c r="B35" s="46" t="s">
        <v>84</v>
      </c>
      <c r="C35" s="51"/>
      <c r="D35" s="48"/>
    </row>
    <row r="36" spans="1:4" x14ac:dyDescent="0.25">
      <c r="B36" s="46" t="s">
        <v>85</v>
      </c>
      <c r="C36" s="51"/>
      <c r="D36" s="48"/>
    </row>
    <row r="37" spans="1:4" x14ac:dyDescent="0.25">
      <c r="B37" s="46"/>
      <c r="C37" s="51"/>
      <c r="D37" s="48"/>
    </row>
    <row r="38" spans="1:4" x14ac:dyDescent="0.25">
      <c r="B38" s="46"/>
      <c r="C38" s="51"/>
      <c r="D38" s="48"/>
    </row>
    <row r="39" spans="1:4" x14ac:dyDescent="0.25">
      <c r="B39" s="46" t="s">
        <v>86</v>
      </c>
      <c r="C39" s="51"/>
      <c r="D39" s="48"/>
    </row>
    <row r="40" spans="1:4" x14ac:dyDescent="0.25">
      <c r="B40" s="46"/>
      <c r="C40" s="51"/>
      <c r="D40" s="48"/>
    </row>
    <row r="41" spans="1:4" x14ac:dyDescent="0.25">
      <c r="B41" s="46"/>
      <c r="C41" s="51"/>
      <c r="D41" s="48"/>
    </row>
    <row r="42" spans="1:4" x14ac:dyDescent="0.25">
      <c r="B42" s="46"/>
      <c r="C42" s="51"/>
      <c r="D42" s="48"/>
    </row>
    <row r="43" spans="1:4" x14ac:dyDescent="0.25">
      <c r="B43" s="46"/>
      <c r="C43" s="51"/>
      <c r="D43" s="48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2022-03-11T10:56:50Z</dcterms:modified>
</cp:coreProperties>
</file>