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definedNames>
    <definedName name="_xlnm.Print_Area" localSheetId="0">'1кв'!$A$1:$E$50</definedName>
    <definedName name="_xlnm.Print_Area" localSheetId="1">'2кв'!$A$1:$E$50</definedName>
    <definedName name="_xlnm.Print_Area" localSheetId="2">'3кв'!$A$1:$E$50</definedName>
    <definedName name="_xlnm.Print_Area" localSheetId="3">'4кв'!$A$1:$E$52</definedName>
    <definedName name="_xlnm.Print_Area" localSheetId="4">отчет!$A$1:$C$38</definedName>
  </definedNames>
  <calcPr calcId="145621"/>
</workbook>
</file>

<file path=xl/calcChain.xml><?xml version="1.0" encoding="utf-8"?>
<calcChain xmlns="http://schemas.openxmlformats.org/spreadsheetml/2006/main">
  <c r="C25" i="20" l="1"/>
  <c r="B50" i="19" l="1"/>
  <c r="C8" i="20"/>
  <c r="C9" i="20" s="1"/>
  <c r="E19" i="20"/>
  <c r="C6" i="20"/>
  <c r="C18" i="20"/>
  <c r="C15" i="20"/>
  <c r="C14" i="20"/>
  <c r="C13" i="20"/>
  <c r="C12" i="20"/>
  <c r="C11" i="20"/>
  <c r="C19" i="20" s="1"/>
  <c r="B52" i="19"/>
  <c r="B48" i="19"/>
  <c r="E29" i="19"/>
  <c r="E27" i="19"/>
  <c r="E26" i="19"/>
  <c r="E24" i="19"/>
  <c r="E23" i="19"/>
  <c r="E22" i="19"/>
  <c r="C20" i="20" l="1"/>
  <c r="B51" i="19"/>
  <c r="B46" i="18"/>
  <c r="E24" i="18"/>
  <c r="E23" i="18"/>
  <c r="E22" i="18"/>
  <c r="E27" i="18" l="1"/>
  <c r="B49" i="18" s="1"/>
  <c r="B50" i="18"/>
  <c r="B46" i="17"/>
  <c r="E27" i="17"/>
  <c r="E26" i="17"/>
  <c r="E24" i="17"/>
  <c r="E23" i="17"/>
  <c r="E22" i="17"/>
  <c r="B49" i="17" s="1"/>
  <c r="B50" i="17" s="1"/>
  <c r="E27" i="16" l="1"/>
  <c r="E24" i="16" l="1"/>
  <c r="E23" i="16"/>
  <c r="E22" i="16"/>
  <c r="B49" i="16" l="1"/>
  <c r="B50" i="16" s="1"/>
</calcChain>
</file>

<file path=xl/sharedStrings.xml><?xml version="1.0" encoding="utf-8"?>
<sst xmlns="http://schemas.openxmlformats.org/spreadsheetml/2006/main" count="270" uniqueCount="103">
  <si>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</si>
  <si>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</si>
  <si>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</si>
  <si>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</si>
  <si>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</si>
  <si>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</si>
  <si>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</si>
  <si>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</si>
  <si>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</si>
  <si>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</si>
  <si>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</si>
  <si>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</si>
  <si>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</si>
  <si>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</si>
  <si>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</si>
  <si>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</si>
  <si>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</si>
  <si>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</si>
  <si>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</si>
  <si>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</si>
  <si>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</si>
  <si>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</si>
  <si>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</si>
  <si>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</si>
  <si>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</si>
  <si>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</si>
  <si>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Свердлова, д. 3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</si>
  <si>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Удовенко Марии Ефимовны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</si>
  <si>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№27 от 30.04.2013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</si>
  <si>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№27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</si>
  <si>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</si>
  <si>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</si>
  <si>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</si>
  <si>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</si>
  <si>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Шевченко Г.А.</t>
  </si>
  <si>
    <t>Заказчик - Собственники МКД, в лице председателя совета МКД Удовенко М.Е.</t>
  </si>
  <si>
    <t>Информация для собственников:</t>
  </si>
  <si>
    <t xml:space="preserve">Итого остаток на конец квартала </t>
  </si>
  <si>
    <t>Общая площадь квартир - 632,4м2</t>
  </si>
  <si>
    <t>в т.ч. Оплачено рем.и содерж.</t>
  </si>
  <si>
    <t>Расходы по содержанию и тек. ремонту</t>
  </si>
  <si>
    <t>1 квартал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</si>
  <si>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</si>
  <si>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</si>
  <si>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</si>
  <si>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</si>
  <si>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</si>
  <si>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за 1 квартал 2021 года</t>
  </si>
  <si>
    <t>"31" 03  2021 г.</t>
  </si>
  <si>
    <t>испытание электрических сетей</t>
  </si>
  <si>
    <t>март</t>
  </si>
  <si>
    <t>Предъявлено населению 35846,77</t>
  </si>
  <si>
    <t xml:space="preserve">           2. Всего за период с "01" 01 2021 г. по "31" 03 2021 г. выполнено работ (оказано услуг) на общую сумму пятьдесят тысяч девятьсот семьдесят пять рублей 33 копейки</t>
  </si>
  <si>
    <t>Обработка подъездов хлорсодержащими растворами опрыскивание 1 раз в неделю (май, июнь -1 раз в 2 недели)</t>
  </si>
  <si>
    <t>2 квартал</t>
  </si>
  <si>
    <t>Замена стояка КНС кв.3</t>
  </si>
  <si>
    <t>май</t>
  </si>
  <si>
    <t>за 2 квартал 2021 года</t>
  </si>
  <si>
    <t>"30" 06 2021 г.</t>
  </si>
  <si>
    <t xml:space="preserve">           2. Всего за период с "01" 04 2021 г. по "30" 06 2021 г. выполнено работ (оказано услуг) на общую сумму тридцать пять тысяч шестьсот двадцать два рубля 84 копейки</t>
  </si>
  <si>
    <t>Предъявлено населению 35688,36</t>
  </si>
  <si>
    <t>за 3 квартал 2021 года</t>
  </si>
  <si>
    <t>"30" 09 2021 г.</t>
  </si>
  <si>
    <t xml:space="preserve">Обработка подъездов хлорсодержащими растворами опрыскивание 1 раз в неделю </t>
  </si>
  <si>
    <t>3 квартал</t>
  </si>
  <si>
    <t xml:space="preserve">           2. Всего за период с "01" 07 2021 г. по "30" 09 2021 г. выполнено работ (оказано услуг) на общую сумму тридцать три тысячи сто сорок четыре рубля 86 копеек</t>
  </si>
  <si>
    <t>Предъявлено населению 37357,11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</si>
  <si>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</si>
  <si>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</si>
  <si>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</si>
  <si>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</si>
  <si>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</si>
  <si>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</si>
  <si>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</si>
  <si>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</si>
  <si>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</si>
  <si>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в том числе:</t>
  </si>
  <si>
    <t>Итого расходов</t>
  </si>
  <si>
    <t>Остаток средств на 01.01.2022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</si>
  <si>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</si>
  <si>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</si>
  <si>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</si>
  <si>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</si>
  <si>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</si>
  <si>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</si>
  <si>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 Свердлова, д. 3</t>
  </si>
  <si>
    <t>за 4 квартал 2021 года</t>
  </si>
  <si>
    <t>"31" 12 2021 г.</t>
  </si>
  <si>
    <t>4 квартал</t>
  </si>
  <si>
    <t>окраска скамеек 5шт. и стола</t>
  </si>
  <si>
    <t>ремонт пола после ремонта тр-пр</t>
  </si>
  <si>
    <t>октябрь</t>
  </si>
  <si>
    <t>декабрь</t>
  </si>
  <si>
    <t>ч/ч</t>
  </si>
  <si>
    <t xml:space="preserve">           2. Всего за период с "01" 10 2021 г. по "31" 12 2021 г. выполнено работ (оказано услуг) на общую сумму тридцать семь тысяч триста восемьдесят три  рубля 74 копейки</t>
  </si>
  <si>
    <t>Начислено всего 146 090,94</t>
  </si>
  <si>
    <t>* Испытание электрических сетей</t>
  </si>
  <si>
    <t>Непредвиденные расходы 29 ч/ч</t>
  </si>
  <si>
    <t>Работы по договору, всего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</si>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</sst>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7" fillId="0" borderId="0" xfId="0" applyNumberFormat="1" applyFont="1"/>
    <xf numFmtId="0" fontId="7" fillId="0" borderId="1" xfId="0" applyFont="1" applyBorder="1"/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0" borderId="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10" fillId="0" borderId="5" xfId="0" applyFont="1" applyFill="1" applyBorder="1" applyAlignment="1">
      <alignment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2" fillId="0" borderId="0" xfId="0" applyFont="1" applyAlignment="1"/>
    <xf numFmtId="0" fontId="3" fillId="0" borderId="0" xfId="0" applyFont="1" applyAlignment="1"/>
    <xf numFmtId="4" fontId="12" fillId="0" borderId="0" xfId="0" applyNumberFormat="1" applyFont="1"/>
    <xf numFmtId="0" fontId="3" fillId="0" borderId="0" xfId="0" applyFont="1" applyAlignment="1">
      <alignment horizontal="left"/>
    </xf>
    <xf numFmtId="164" fontId="3" fillId="0" borderId="0" xfId="1" applyNumberFormat="1" applyFont="1" applyBorder="1"/>
    <xf numFmtId="4" fontId="3" fillId="0" borderId="0" xfId="0" applyNumberFormat="1" applyFont="1"/>
    <xf numFmtId="0" fontId="3" fillId="0" borderId="0" xfId="0" applyFont="1" applyBorder="1"/>
    <xf numFmtId="43" fontId="3" fillId="0" borderId="0" xfId="0" applyNumberFormat="1" applyFont="1"/>
    <xf numFmtId="43" fontId="3" fillId="0" borderId="0" xfId="1" applyFont="1" applyAlignment="1">
      <alignment horizontal="left"/>
    </xf>
    <xf numFmtId="43" fontId="3" fillId="0" borderId="0" xfId="1" applyFont="1"/>
    <xf numFmtId="0" fontId="4" fillId="0" borderId="8" xfId="0" applyFont="1" applyBorder="1" applyAlignment="1">
      <alignment wrapText="1"/>
    </xf>
    <xf numFmtId="2" fontId="3" fillId="0" borderId="1" xfId="0" applyNumberFormat="1" applyFont="1" applyBorder="1"/>
    <xf numFmtId="2" fontId="8" fillId="0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/>
    <xf numFmtId="2" fontId="3" fillId="0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>
      <alignment wrapText="1"/>
    </xf>
    <xf numFmtId="2" fontId="3" fillId="2" borderId="1" xfId="1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3" fillId="2" borderId="7" xfId="0" applyNumberFormat="1" applyFont="1" applyFill="1" applyBorder="1" applyAlignment="1">
      <alignment vertical="center" wrapText="1"/>
    </xf>
    <xf numFmtId="2" fontId="3" fillId="0" borderId="7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horizontal="left"/>
    </xf>
    <xf numFmtId="2" fontId="8" fillId="0" borderId="1" xfId="0" applyNumberFormat="1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4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11" fillId="0" borderId="0" xfId="0" applyFont="1" applyAlignment="1">
      <alignment horizontal="right" wrapText="1"/>
    </xf>
    <xf numFmtId="2" fontId="3" fillId="0" borderId="1" xfId="0" applyNumberFormat="1" applyFont="1" applyBorder="1" applyAlignment="1">
      <alignment horizontal="left"/>
    </xf>
    <xf numFmtId="2" fontId="3" fillId="0" borderId="6" xfId="0" applyNumberFormat="1" applyFont="1" applyBorder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22" zoomScaleNormal="100" zoomScaleSheetLayoutView="100" workbookViewId="0">
      <selection activeCell="A26" sqref="A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7109375" style="2" customWidth="1"/>
    <col min="9" max="16384" width="9.140625" style="2"/>
  </cols>
  <sheetData>
    <row r="1" spans="1:5" ht="15.75" x14ac:dyDescent="0.25">
      <c r="A1" s="66" t="s">
        <v>11</v>
      </c>
      <c r="B1" s="66"/>
      <c r="C1" s="66"/>
      <c r="D1" s="66"/>
      <c r="E1" s="66"/>
    </row>
    <row r="2" spans="1:5" ht="30" customHeight="1" x14ac:dyDescent="0.25">
      <c r="A2" s="67" t="s">
        <v>12</v>
      </c>
      <c r="B2" s="68"/>
      <c r="C2" s="68"/>
      <c r="D2" s="68"/>
      <c r="E2" s="68"/>
    </row>
    <row r="3" spans="1:5" x14ac:dyDescent="0.25">
      <c r="A3" s="69" t="s">
        <v>47</v>
      </c>
      <c r="B3" s="69"/>
      <c r="C3" s="69"/>
      <c r="D3" s="69"/>
      <c r="E3" s="69"/>
    </row>
    <row r="4" spans="1:5" s="1" customFormat="1" ht="15.75" x14ac:dyDescent="0.25">
      <c r="A4" s="20" t="s">
        <v>13</v>
      </c>
      <c r="B4" s="4"/>
      <c r="C4" s="4"/>
      <c r="D4" s="74" t="s">
        <v>48</v>
      </c>
      <c r="E4" s="74"/>
    </row>
    <row r="5" spans="1:5" x14ac:dyDescent="0.25">
      <c r="A5" s="24"/>
      <c r="B5" s="4"/>
      <c r="C5" s="4"/>
      <c r="D5" s="4"/>
      <c r="E5" s="4"/>
    </row>
    <row r="6" spans="1:5" ht="18.75" customHeight="1" x14ac:dyDescent="0.25">
      <c r="A6" s="70" t="s">
        <v>0</v>
      </c>
      <c r="B6" s="70"/>
      <c r="C6" s="70"/>
      <c r="D6" s="70"/>
      <c r="E6" s="70"/>
    </row>
    <row r="7" spans="1:5" x14ac:dyDescent="0.25">
      <c r="A7" s="71" t="s">
        <v>26</v>
      </c>
      <c r="B7" s="71"/>
      <c r="C7" s="71"/>
      <c r="D7" s="71"/>
      <c r="E7" s="71"/>
    </row>
    <row r="8" spans="1:5" ht="21" customHeight="1" x14ac:dyDescent="0.25">
      <c r="A8" s="64" t="s">
        <v>1</v>
      </c>
      <c r="B8" s="64"/>
      <c r="C8" s="64"/>
      <c r="D8" s="64"/>
      <c r="E8" s="64"/>
    </row>
    <row r="9" spans="1:5" x14ac:dyDescent="0.25">
      <c r="A9" s="70" t="s">
        <v>27</v>
      </c>
      <c r="B9" s="70"/>
      <c r="C9" s="70"/>
      <c r="D9" s="70"/>
      <c r="E9" s="70"/>
    </row>
    <row r="10" spans="1:5" ht="23.45" customHeight="1" x14ac:dyDescent="0.25">
      <c r="A10" s="72" t="s">
        <v>14</v>
      </c>
      <c r="B10" s="73"/>
      <c r="C10" s="73"/>
      <c r="D10" s="73"/>
      <c r="E10" s="73"/>
    </row>
    <row r="11" spans="1:5" ht="29.25" customHeight="1" x14ac:dyDescent="0.25">
      <c r="A11" s="70" t="s">
        <v>28</v>
      </c>
      <c r="B11" s="70"/>
      <c r="C11" s="70"/>
      <c r="D11" s="70"/>
      <c r="E11" s="70"/>
    </row>
    <row r="12" spans="1:5" ht="16.5" customHeight="1" x14ac:dyDescent="0.25">
      <c r="A12" s="64" t="s">
        <v>15</v>
      </c>
      <c r="B12" s="65"/>
      <c r="C12" s="65"/>
      <c r="D12" s="65"/>
      <c r="E12" s="65"/>
    </row>
    <row r="13" spans="1:5" x14ac:dyDescent="0.25">
      <c r="A13" s="70" t="s">
        <v>22</v>
      </c>
      <c r="B13" s="70"/>
      <c r="C13" s="70"/>
      <c r="D13" s="70"/>
      <c r="E13" s="70"/>
    </row>
    <row r="14" spans="1:5" ht="21.75" customHeight="1" x14ac:dyDescent="0.25">
      <c r="A14" s="64" t="s">
        <v>2</v>
      </c>
      <c r="B14" s="65"/>
      <c r="C14" s="65"/>
      <c r="D14" s="65"/>
      <c r="E14" s="65"/>
    </row>
    <row r="15" spans="1:5" ht="13.5" customHeight="1" x14ac:dyDescent="0.25">
      <c r="A15" s="70" t="s">
        <v>23</v>
      </c>
      <c r="B15" s="70"/>
      <c r="C15" s="70"/>
      <c r="D15" s="70"/>
      <c r="E15" s="70"/>
    </row>
    <row r="16" spans="1:5" ht="11.25" customHeight="1" x14ac:dyDescent="0.25">
      <c r="A16" s="64" t="s">
        <v>16</v>
      </c>
      <c r="B16" s="65"/>
      <c r="C16" s="65"/>
      <c r="D16" s="65"/>
      <c r="E16" s="65"/>
    </row>
    <row r="17" spans="1:8" ht="30.75" customHeight="1" x14ac:dyDescent="0.25">
      <c r="A17" s="70" t="s">
        <v>17</v>
      </c>
      <c r="B17" s="70"/>
      <c r="C17" s="70"/>
      <c r="D17" s="70"/>
      <c r="E17" s="70"/>
    </row>
    <row r="18" spans="1:8" ht="58.5" customHeight="1" x14ac:dyDescent="0.25">
      <c r="A18" s="70" t="s">
        <v>29</v>
      </c>
      <c r="B18" s="70"/>
      <c r="C18" s="70"/>
      <c r="D18" s="70"/>
      <c r="E18" s="70"/>
    </row>
    <row r="19" spans="1:8" ht="33" customHeight="1" x14ac:dyDescent="0.25">
      <c r="A19" s="76" t="s">
        <v>30</v>
      </c>
      <c r="B19" s="76"/>
      <c r="C19" s="76"/>
      <c r="D19" s="76"/>
      <c r="E19" s="76"/>
    </row>
    <row r="20" spans="1:8" ht="24" customHeight="1" x14ac:dyDescent="0.25">
      <c r="A20" s="76"/>
      <c r="B20" s="76"/>
      <c r="C20" s="76"/>
      <c r="D20" s="76"/>
      <c r="E20" s="76"/>
      <c r="F20" s="2">
        <v>632.4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45</v>
      </c>
      <c r="B22" s="8" t="s">
        <v>43</v>
      </c>
      <c r="C22" s="3" t="s">
        <v>4</v>
      </c>
      <c r="D22" s="3">
        <v>11.91</v>
      </c>
      <c r="E22" s="7">
        <f>D22*F20*G20</f>
        <v>22595.652000000002</v>
      </c>
    </row>
    <row r="23" spans="1:8" x14ac:dyDescent="0.25">
      <c r="A23" s="6" t="s">
        <v>44</v>
      </c>
      <c r="B23" s="8" t="s">
        <v>24</v>
      </c>
      <c r="C23" s="3" t="s">
        <v>4</v>
      </c>
      <c r="D23" s="3">
        <v>3.43</v>
      </c>
      <c r="E23" s="7">
        <f>D23*F20*G20</f>
        <v>6507.3960000000006</v>
      </c>
    </row>
    <row r="24" spans="1:8" ht="75" x14ac:dyDescent="0.25">
      <c r="A24" s="6" t="s">
        <v>46</v>
      </c>
      <c r="B24" s="8" t="s">
        <v>41</v>
      </c>
      <c r="C24" s="3" t="s">
        <v>4</v>
      </c>
      <c r="D24" s="3"/>
      <c r="E24" s="7">
        <f>790.76*3</f>
        <v>2372.2799999999997</v>
      </c>
    </row>
    <row r="25" spans="1:8" x14ac:dyDescent="0.25">
      <c r="A25" s="6" t="s">
        <v>31</v>
      </c>
      <c r="B25" s="8" t="s">
        <v>41</v>
      </c>
      <c r="C25" s="3" t="s">
        <v>32</v>
      </c>
      <c r="D25" s="3"/>
      <c r="E25" s="7">
        <v>0</v>
      </c>
    </row>
    <row r="26" spans="1:8" x14ac:dyDescent="0.25">
      <c r="A26" s="25" t="s">
        <v>49</v>
      </c>
      <c r="B26" s="8" t="s">
        <v>50</v>
      </c>
      <c r="C26" s="3" t="s">
        <v>32</v>
      </c>
      <c r="D26" s="3"/>
      <c r="E26" s="7">
        <v>19500</v>
      </c>
    </row>
    <row r="27" spans="1:8" s="12" customFormat="1" ht="14.25" x14ac:dyDescent="0.2">
      <c r="A27" s="9" t="s">
        <v>25</v>
      </c>
      <c r="B27" s="18"/>
      <c r="C27" s="10"/>
      <c r="D27" s="10"/>
      <c r="E27" s="11">
        <f>SUM(E22:E26)</f>
        <v>50975.328000000001</v>
      </c>
    </row>
    <row r="29" spans="1:8" ht="30.75" customHeight="1" x14ac:dyDescent="0.25">
      <c r="A29" s="77" t="s">
        <v>52</v>
      </c>
      <c r="B29" s="77"/>
      <c r="C29" s="77"/>
      <c r="D29" s="77"/>
      <c r="E29" s="77"/>
    </row>
    <row r="30" spans="1:8" ht="33.75" customHeight="1" x14ac:dyDescent="0.25">
      <c r="A30" s="70" t="s">
        <v>21</v>
      </c>
      <c r="B30" s="70"/>
      <c r="C30" s="70"/>
      <c r="D30" s="70"/>
      <c r="E30" s="70"/>
    </row>
    <row r="31" spans="1:8" ht="13.9" customHeight="1" x14ac:dyDescent="0.25">
      <c r="A31" s="70" t="s">
        <v>20</v>
      </c>
      <c r="B31" s="70"/>
      <c r="C31" s="70"/>
      <c r="D31" s="70"/>
      <c r="E31" s="70"/>
      <c r="F31" s="12"/>
      <c r="G31" s="12"/>
      <c r="H31" s="13"/>
    </row>
    <row r="32" spans="1:8" ht="33" customHeight="1" x14ac:dyDescent="0.25">
      <c r="A32" s="70" t="s">
        <v>33</v>
      </c>
      <c r="B32" s="70"/>
      <c r="C32" s="70"/>
      <c r="D32" s="70"/>
      <c r="E32" s="70"/>
    </row>
    <row r="33" spans="1:5" x14ac:dyDescent="0.25">
      <c r="A33" s="70" t="s">
        <v>18</v>
      </c>
      <c r="B33" s="70"/>
      <c r="C33" s="70"/>
      <c r="D33" s="70"/>
      <c r="E33" s="70"/>
    </row>
    <row r="34" spans="1:5" x14ac:dyDescent="0.25">
      <c r="A34" s="22"/>
      <c r="B34" s="22"/>
      <c r="C34" s="22"/>
      <c r="D34" s="22"/>
      <c r="E34" s="22"/>
    </row>
    <row r="35" spans="1:5" x14ac:dyDescent="0.25">
      <c r="A35" s="75" t="s">
        <v>5</v>
      </c>
      <c r="B35" s="75"/>
      <c r="C35" s="75"/>
      <c r="D35" s="75"/>
      <c r="E35" s="75"/>
    </row>
    <row r="36" spans="1:5" x14ac:dyDescent="0.25">
      <c r="A36" s="70" t="s">
        <v>18</v>
      </c>
      <c r="B36" s="70"/>
      <c r="C36" s="70"/>
      <c r="D36" s="70"/>
      <c r="E36" s="70"/>
    </row>
    <row r="37" spans="1:5" ht="13.9" customHeight="1" x14ac:dyDescent="0.25">
      <c r="A37" s="78" t="s">
        <v>34</v>
      </c>
      <c r="B37" s="78"/>
      <c r="C37" s="78"/>
      <c r="D37" s="78"/>
      <c r="E37" s="78"/>
    </row>
    <row r="38" spans="1:5" x14ac:dyDescent="0.25">
      <c r="B38" s="79" t="s">
        <v>19</v>
      </c>
      <c r="C38" s="79"/>
      <c r="D38" s="79"/>
      <c r="E38" s="5" t="s">
        <v>6</v>
      </c>
    </row>
    <row r="39" spans="1:5" x14ac:dyDescent="0.25">
      <c r="A39" s="23"/>
      <c r="B39" s="23"/>
      <c r="C39" s="23"/>
      <c r="D39" s="23"/>
      <c r="E39" s="23"/>
    </row>
    <row r="40" spans="1:5" ht="13.9" customHeight="1" x14ac:dyDescent="0.25">
      <c r="A40" s="78" t="s">
        <v>35</v>
      </c>
      <c r="B40" s="78"/>
      <c r="C40" s="78"/>
      <c r="D40" s="78"/>
      <c r="E40" s="78"/>
    </row>
    <row r="41" spans="1:5" x14ac:dyDescent="0.25">
      <c r="B41" s="79" t="s">
        <v>19</v>
      </c>
      <c r="C41" s="79"/>
      <c r="D41" s="79"/>
      <c r="E41" s="5" t="s">
        <v>6</v>
      </c>
    </row>
    <row r="44" spans="1:5" x14ac:dyDescent="0.25">
      <c r="A44" s="2" t="s">
        <v>38</v>
      </c>
    </row>
    <row r="45" spans="1:5" x14ac:dyDescent="0.25">
      <c r="A45" s="12" t="s">
        <v>36</v>
      </c>
    </row>
    <row r="46" spans="1:5" x14ac:dyDescent="0.25">
      <c r="A46" s="2" t="s">
        <v>42</v>
      </c>
      <c r="B46" s="14">
        <v>-880.78</v>
      </c>
    </row>
    <row r="47" spans="1:5" x14ac:dyDescent="0.25">
      <c r="A47" s="16" t="s">
        <v>51</v>
      </c>
      <c r="B47" s="15"/>
    </row>
    <row r="48" spans="1:5" x14ac:dyDescent="0.25">
      <c r="A48" s="2" t="s">
        <v>39</v>
      </c>
      <c r="B48" s="15">
        <v>32849.800000000003</v>
      </c>
    </row>
    <row r="49" spans="1:2" ht="30" x14ac:dyDescent="0.25">
      <c r="A49" s="21" t="s">
        <v>40</v>
      </c>
      <c r="B49" s="15">
        <f>E27</f>
        <v>50975.328000000001</v>
      </c>
    </row>
    <row r="50" spans="1:2" x14ac:dyDescent="0.25">
      <c r="A50" s="12" t="s">
        <v>37</v>
      </c>
      <c r="B50" s="17">
        <f>B46+B48-B49</f>
        <v>-19006.307999999997</v>
      </c>
    </row>
  </sheetData>
  <mergeCells count="30">
    <mergeCell ref="A36:E36"/>
    <mergeCell ref="A37:E37"/>
    <mergeCell ref="B38:D38"/>
    <mergeCell ref="A40:E40"/>
    <mergeCell ref="B41:D41"/>
    <mergeCell ref="A35:E35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D4:E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22" zoomScaleNormal="100" zoomScaleSheetLayoutView="100" workbookViewId="0">
      <selection activeCell="A29" sqref="A29:E2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7109375" style="2" customWidth="1"/>
    <col min="9" max="16384" width="9.140625" style="2"/>
  </cols>
  <sheetData>
    <row r="1" spans="1:5" ht="15.75" x14ac:dyDescent="0.25">
      <c r="A1" s="66" t="s">
        <v>11</v>
      </c>
      <c r="B1" s="66"/>
      <c r="C1" s="66"/>
      <c r="D1" s="66"/>
      <c r="E1" s="66"/>
    </row>
    <row r="2" spans="1:5" ht="30" customHeight="1" x14ac:dyDescent="0.25">
      <c r="A2" s="67" t="s">
        <v>12</v>
      </c>
      <c r="B2" s="68"/>
      <c r="C2" s="68"/>
      <c r="D2" s="68"/>
      <c r="E2" s="68"/>
    </row>
    <row r="3" spans="1:5" x14ac:dyDescent="0.25">
      <c r="A3" s="69" t="s">
        <v>57</v>
      </c>
      <c r="B3" s="69"/>
      <c r="C3" s="69"/>
      <c r="D3" s="69"/>
      <c r="E3" s="69"/>
    </row>
    <row r="4" spans="1:5" s="1" customFormat="1" ht="15.75" x14ac:dyDescent="0.25">
      <c r="A4" s="35" t="s">
        <v>13</v>
      </c>
      <c r="B4" s="36"/>
      <c r="C4" s="36"/>
      <c r="D4" s="80" t="s">
        <v>58</v>
      </c>
      <c r="E4" s="80"/>
    </row>
    <row r="5" spans="1:5" x14ac:dyDescent="0.25">
      <c r="A5" s="29"/>
      <c r="B5" s="4"/>
      <c r="C5" s="4"/>
      <c r="D5" s="4"/>
      <c r="E5" s="4"/>
    </row>
    <row r="6" spans="1:5" ht="18.75" customHeight="1" x14ac:dyDescent="0.25">
      <c r="A6" s="70" t="s">
        <v>0</v>
      </c>
      <c r="B6" s="70"/>
      <c r="C6" s="70"/>
      <c r="D6" s="70"/>
      <c r="E6" s="70"/>
    </row>
    <row r="7" spans="1:5" x14ac:dyDescent="0.25">
      <c r="A7" s="71" t="s">
        <v>26</v>
      </c>
      <c r="B7" s="71"/>
      <c r="C7" s="71"/>
      <c r="D7" s="71"/>
      <c r="E7" s="71"/>
    </row>
    <row r="8" spans="1:5" ht="21" customHeight="1" x14ac:dyDescent="0.25">
      <c r="A8" s="64" t="s">
        <v>1</v>
      </c>
      <c r="B8" s="64"/>
      <c r="C8" s="64"/>
      <c r="D8" s="64"/>
      <c r="E8" s="64"/>
    </row>
    <row r="9" spans="1:5" x14ac:dyDescent="0.25">
      <c r="A9" s="70" t="s">
        <v>27</v>
      </c>
      <c r="B9" s="70"/>
      <c r="C9" s="70"/>
      <c r="D9" s="70"/>
      <c r="E9" s="70"/>
    </row>
    <row r="10" spans="1:5" ht="23.45" customHeight="1" x14ac:dyDescent="0.25">
      <c r="A10" s="72" t="s">
        <v>14</v>
      </c>
      <c r="B10" s="73"/>
      <c r="C10" s="73"/>
      <c r="D10" s="73"/>
      <c r="E10" s="73"/>
    </row>
    <row r="11" spans="1:5" ht="29.25" customHeight="1" x14ac:dyDescent="0.25">
      <c r="A11" s="70" t="s">
        <v>28</v>
      </c>
      <c r="B11" s="70"/>
      <c r="C11" s="70"/>
      <c r="D11" s="70"/>
      <c r="E11" s="70"/>
    </row>
    <row r="12" spans="1:5" ht="16.5" customHeight="1" x14ac:dyDescent="0.25">
      <c r="A12" s="64" t="s">
        <v>15</v>
      </c>
      <c r="B12" s="65"/>
      <c r="C12" s="65"/>
      <c r="D12" s="65"/>
      <c r="E12" s="65"/>
    </row>
    <row r="13" spans="1:5" x14ac:dyDescent="0.25">
      <c r="A13" s="70" t="s">
        <v>22</v>
      </c>
      <c r="B13" s="70"/>
      <c r="C13" s="70"/>
      <c r="D13" s="70"/>
      <c r="E13" s="70"/>
    </row>
    <row r="14" spans="1:5" ht="21.75" customHeight="1" x14ac:dyDescent="0.25">
      <c r="A14" s="64" t="s">
        <v>2</v>
      </c>
      <c r="B14" s="65"/>
      <c r="C14" s="65"/>
      <c r="D14" s="65"/>
      <c r="E14" s="65"/>
    </row>
    <row r="15" spans="1:5" ht="13.5" customHeight="1" x14ac:dyDescent="0.25">
      <c r="A15" s="70" t="s">
        <v>23</v>
      </c>
      <c r="B15" s="70"/>
      <c r="C15" s="70"/>
      <c r="D15" s="70"/>
      <c r="E15" s="70"/>
    </row>
    <row r="16" spans="1:5" ht="11.25" customHeight="1" x14ac:dyDescent="0.25">
      <c r="A16" s="64" t="s">
        <v>16</v>
      </c>
      <c r="B16" s="65"/>
      <c r="C16" s="65"/>
      <c r="D16" s="65"/>
      <c r="E16" s="65"/>
    </row>
    <row r="17" spans="1:8" ht="30.75" customHeight="1" x14ac:dyDescent="0.25">
      <c r="A17" s="70" t="s">
        <v>17</v>
      </c>
      <c r="B17" s="70"/>
      <c r="C17" s="70"/>
      <c r="D17" s="70"/>
      <c r="E17" s="70"/>
    </row>
    <row r="18" spans="1:8" ht="58.5" customHeight="1" x14ac:dyDescent="0.25">
      <c r="A18" s="70" t="s">
        <v>29</v>
      </c>
      <c r="B18" s="70"/>
      <c r="C18" s="70"/>
      <c r="D18" s="70"/>
      <c r="E18" s="70"/>
    </row>
    <row r="19" spans="1:8" ht="33" customHeight="1" x14ac:dyDescent="0.25">
      <c r="A19" s="76" t="s">
        <v>30</v>
      </c>
      <c r="B19" s="76"/>
      <c r="C19" s="76"/>
      <c r="D19" s="76"/>
      <c r="E19" s="76"/>
    </row>
    <row r="20" spans="1:8" ht="24" customHeight="1" x14ac:dyDescent="0.25">
      <c r="A20" s="76"/>
      <c r="B20" s="76"/>
      <c r="C20" s="76"/>
      <c r="D20" s="76"/>
      <c r="E20" s="76"/>
      <c r="F20" s="2">
        <v>632.4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45</v>
      </c>
      <c r="B22" s="8" t="s">
        <v>43</v>
      </c>
      <c r="C22" s="3" t="s">
        <v>4</v>
      </c>
      <c r="D22" s="3">
        <v>11.91</v>
      </c>
      <c r="E22" s="7">
        <f>D22*F20*G20</f>
        <v>22595.652000000002</v>
      </c>
    </row>
    <row r="23" spans="1:8" x14ac:dyDescent="0.25">
      <c r="A23" s="6" t="s">
        <v>44</v>
      </c>
      <c r="B23" s="8" t="s">
        <v>24</v>
      </c>
      <c r="C23" s="3" t="s">
        <v>4</v>
      </c>
      <c r="D23" s="3">
        <v>3.43</v>
      </c>
      <c r="E23" s="7">
        <f>D23*F20*G20</f>
        <v>6507.3960000000006</v>
      </c>
    </row>
    <row r="24" spans="1:8" ht="60" x14ac:dyDescent="0.25">
      <c r="A24" s="6" t="s">
        <v>53</v>
      </c>
      <c r="B24" s="8" t="s">
        <v>54</v>
      </c>
      <c r="C24" s="3" t="s">
        <v>4</v>
      </c>
      <c r="D24" s="3"/>
      <c r="E24" s="7">
        <f>790.76*2</f>
        <v>1581.52</v>
      </c>
    </row>
    <row r="25" spans="1:8" x14ac:dyDescent="0.25">
      <c r="A25" s="6" t="s">
        <v>31</v>
      </c>
      <c r="B25" s="8" t="s">
        <v>54</v>
      </c>
      <c r="C25" s="3" t="s">
        <v>32</v>
      </c>
      <c r="D25" s="3"/>
      <c r="E25" s="7">
        <v>1420.12</v>
      </c>
    </row>
    <row r="26" spans="1:8" x14ac:dyDescent="0.25">
      <c r="A26" s="34" t="s">
        <v>55</v>
      </c>
      <c r="B26" s="8" t="s">
        <v>56</v>
      </c>
      <c r="C26" s="3" t="s">
        <v>32</v>
      </c>
      <c r="D26" s="3">
        <v>17</v>
      </c>
      <c r="E26" s="7">
        <f>D26*206.95</f>
        <v>3518.1499999999996</v>
      </c>
    </row>
    <row r="27" spans="1:8" s="12" customFormat="1" ht="14.25" x14ac:dyDescent="0.2">
      <c r="A27" s="9" t="s">
        <v>25</v>
      </c>
      <c r="B27" s="18"/>
      <c r="C27" s="10"/>
      <c r="D27" s="10"/>
      <c r="E27" s="11">
        <f>SUM(E22:E26)</f>
        <v>35622.838000000003</v>
      </c>
    </row>
    <row r="29" spans="1:8" ht="30.75" customHeight="1" x14ac:dyDescent="0.25">
      <c r="A29" s="77" t="s">
        <v>59</v>
      </c>
      <c r="B29" s="77"/>
      <c r="C29" s="77"/>
      <c r="D29" s="77"/>
      <c r="E29" s="77"/>
    </row>
    <row r="30" spans="1:8" ht="33.75" customHeight="1" x14ac:dyDescent="0.25">
      <c r="A30" s="70" t="s">
        <v>21</v>
      </c>
      <c r="B30" s="70"/>
      <c r="C30" s="70"/>
      <c r="D30" s="70"/>
      <c r="E30" s="70"/>
    </row>
    <row r="31" spans="1:8" ht="13.9" customHeight="1" x14ac:dyDescent="0.25">
      <c r="A31" s="70" t="s">
        <v>20</v>
      </c>
      <c r="B31" s="70"/>
      <c r="C31" s="70"/>
      <c r="D31" s="70"/>
      <c r="E31" s="70"/>
      <c r="F31" s="12"/>
      <c r="G31" s="12"/>
      <c r="H31" s="13"/>
    </row>
    <row r="32" spans="1:8" ht="33" customHeight="1" x14ac:dyDescent="0.25">
      <c r="A32" s="70" t="s">
        <v>33</v>
      </c>
      <c r="B32" s="70"/>
      <c r="C32" s="70"/>
      <c r="D32" s="70"/>
      <c r="E32" s="70"/>
    </row>
    <row r="33" spans="1:5" x14ac:dyDescent="0.25">
      <c r="A33" s="70" t="s">
        <v>18</v>
      </c>
      <c r="B33" s="70"/>
      <c r="C33" s="70"/>
      <c r="D33" s="70"/>
      <c r="E33" s="70"/>
    </row>
    <row r="34" spans="1:5" x14ac:dyDescent="0.25">
      <c r="A34" s="27"/>
      <c r="B34" s="27"/>
      <c r="C34" s="27"/>
      <c r="D34" s="27"/>
      <c r="E34" s="27"/>
    </row>
    <row r="35" spans="1:5" x14ac:dyDescent="0.25">
      <c r="A35" s="75" t="s">
        <v>5</v>
      </c>
      <c r="B35" s="75"/>
      <c r="C35" s="75"/>
      <c r="D35" s="75"/>
      <c r="E35" s="75"/>
    </row>
    <row r="36" spans="1:5" x14ac:dyDescent="0.25">
      <c r="A36" s="70" t="s">
        <v>18</v>
      </c>
      <c r="B36" s="70"/>
      <c r="C36" s="70"/>
      <c r="D36" s="70"/>
      <c r="E36" s="70"/>
    </row>
    <row r="37" spans="1:5" ht="13.9" customHeight="1" x14ac:dyDescent="0.25">
      <c r="A37" s="78" t="s">
        <v>34</v>
      </c>
      <c r="B37" s="78"/>
      <c r="C37" s="78"/>
      <c r="D37" s="78"/>
      <c r="E37" s="78"/>
    </row>
    <row r="38" spans="1:5" x14ac:dyDescent="0.25">
      <c r="B38" s="79" t="s">
        <v>19</v>
      </c>
      <c r="C38" s="79"/>
      <c r="D38" s="79"/>
      <c r="E38" s="5" t="s">
        <v>6</v>
      </c>
    </row>
    <row r="39" spans="1:5" x14ac:dyDescent="0.25">
      <c r="A39" s="28"/>
      <c r="B39" s="28"/>
      <c r="C39" s="28"/>
      <c r="D39" s="28"/>
      <c r="E39" s="28"/>
    </row>
    <row r="40" spans="1:5" ht="13.9" customHeight="1" x14ac:dyDescent="0.25">
      <c r="A40" s="78" t="s">
        <v>35</v>
      </c>
      <c r="B40" s="78"/>
      <c r="C40" s="78"/>
      <c r="D40" s="78"/>
      <c r="E40" s="78"/>
    </row>
    <row r="41" spans="1:5" x14ac:dyDescent="0.25">
      <c r="B41" s="79" t="s">
        <v>19</v>
      </c>
      <c r="C41" s="79"/>
      <c r="D41" s="79"/>
      <c r="E41" s="5" t="s">
        <v>6</v>
      </c>
    </row>
    <row r="44" spans="1:5" x14ac:dyDescent="0.25">
      <c r="A44" s="2" t="s">
        <v>38</v>
      </c>
    </row>
    <row r="45" spans="1:5" x14ac:dyDescent="0.25">
      <c r="A45" s="12" t="s">
        <v>36</v>
      </c>
    </row>
    <row r="46" spans="1:5" x14ac:dyDescent="0.25">
      <c r="A46" s="2" t="s">
        <v>42</v>
      </c>
      <c r="B46" s="14">
        <f>'1кв'!B50</f>
        <v>-19006.307999999997</v>
      </c>
    </row>
    <row r="47" spans="1:5" x14ac:dyDescent="0.25">
      <c r="A47" s="16" t="s">
        <v>60</v>
      </c>
      <c r="B47" s="15"/>
    </row>
    <row r="48" spans="1:5" x14ac:dyDescent="0.25">
      <c r="A48" s="2" t="s">
        <v>39</v>
      </c>
      <c r="B48" s="15">
        <v>33610.17</v>
      </c>
    </row>
    <row r="49" spans="1:2" ht="30" x14ac:dyDescent="0.25">
      <c r="A49" s="26" t="s">
        <v>40</v>
      </c>
      <c r="B49" s="15">
        <f>E27</f>
        <v>35622.838000000003</v>
      </c>
    </row>
    <row r="50" spans="1:2" x14ac:dyDescent="0.25">
      <c r="A50" s="12" t="s">
        <v>37</v>
      </c>
      <c r="B50" s="17">
        <f>B46+B48-B49</f>
        <v>-21018.976000000002</v>
      </c>
    </row>
  </sheetData>
  <mergeCells count="30">
    <mergeCell ref="B41:D41"/>
    <mergeCell ref="A20:E20"/>
    <mergeCell ref="A29:E29"/>
    <mergeCell ref="A30:E30"/>
    <mergeCell ref="A31:E31"/>
    <mergeCell ref="A32:E32"/>
    <mergeCell ref="A33:E33"/>
    <mergeCell ref="A35:E35"/>
    <mergeCell ref="A36:E36"/>
    <mergeCell ref="A37:E37"/>
    <mergeCell ref="B38:D38"/>
    <mergeCell ref="A40:E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19" zoomScaleNormal="100" zoomScaleSheetLayoutView="100" workbookViewId="0">
      <selection activeCell="D49" sqref="D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7109375" style="2" customWidth="1"/>
    <col min="9" max="16384" width="9.140625" style="2"/>
  </cols>
  <sheetData>
    <row r="1" spans="1:5" ht="15.75" x14ac:dyDescent="0.25">
      <c r="A1" s="66" t="s">
        <v>11</v>
      </c>
      <c r="B1" s="66"/>
      <c r="C1" s="66"/>
      <c r="D1" s="66"/>
      <c r="E1" s="66"/>
    </row>
    <row r="2" spans="1:5" ht="30" customHeight="1" x14ac:dyDescent="0.25">
      <c r="A2" s="67" t="s">
        <v>12</v>
      </c>
      <c r="B2" s="68"/>
      <c r="C2" s="68"/>
      <c r="D2" s="68"/>
      <c r="E2" s="68"/>
    </row>
    <row r="3" spans="1:5" x14ac:dyDescent="0.25">
      <c r="A3" s="69" t="s">
        <v>61</v>
      </c>
      <c r="B3" s="69"/>
      <c r="C3" s="69"/>
      <c r="D3" s="69"/>
      <c r="E3" s="69"/>
    </row>
    <row r="4" spans="1:5" s="1" customFormat="1" ht="15.75" x14ac:dyDescent="0.25">
      <c r="A4" s="35" t="s">
        <v>13</v>
      </c>
      <c r="B4" s="36"/>
      <c r="C4" s="36"/>
      <c r="D4" s="80" t="s">
        <v>62</v>
      </c>
      <c r="E4" s="80"/>
    </row>
    <row r="5" spans="1:5" x14ac:dyDescent="0.25">
      <c r="A5" s="31"/>
      <c r="B5" s="4"/>
      <c r="C5" s="4"/>
      <c r="D5" s="4"/>
      <c r="E5" s="4"/>
    </row>
    <row r="6" spans="1:5" ht="18.75" customHeight="1" x14ac:dyDescent="0.25">
      <c r="A6" s="70" t="s">
        <v>0</v>
      </c>
      <c r="B6" s="70"/>
      <c r="C6" s="70"/>
      <c r="D6" s="70"/>
      <c r="E6" s="70"/>
    </row>
    <row r="7" spans="1:5" x14ac:dyDescent="0.25">
      <c r="A7" s="71" t="s">
        <v>26</v>
      </c>
      <c r="B7" s="71"/>
      <c r="C7" s="71"/>
      <c r="D7" s="71"/>
      <c r="E7" s="71"/>
    </row>
    <row r="8" spans="1:5" ht="21" customHeight="1" x14ac:dyDescent="0.25">
      <c r="A8" s="64" t="s">
        <v>1</v>
      </c>
      <c r="B8" s="64"/>
      <c r="C8" s="64"/>
      <c r="D8" s="64"/>
      <c r="E8" s="64"/>
    </row>
    <row r="9" spans="1:5" x14ac:dyDescent="0.25">
      <c r="A9" s="70" t="s">
        <v>27</v>
      </c>
      <c r="B9" s="70"/>
      <c r="C9" s="70"/>
      <c r="D9" s="70"/>
      <c r="E9" s="70"/>
    </row>
    <row r="10" spans="1:5" ht="23.45" customHeight="1" x14ac:dyDescent="0.25">
      <c r="A10" s="72" t="s">
        <v>14</v>
      </c>
      <c r="B10" s="73"/>
      <c r="C10" s="73"/>
      <c r="D10" s="73"/>
      <c r="E10" s="73"/>
    </row>
    <row r="11" spans="1:5" ht="29.25" customHeight="1" x14ac:dyDescent="0.25">
      <c r="A11" s="70" t="s">
        <v>28</v>
      </c>
      <c r="B11" s="70"/>
      <c r="C11" s="70"/>
      <c r="D11" s="70"/>
      <c r="E11" s="70"/>
    </row>
    <row r="12" spans="1:5" ht="16.5" customHeight="1" x14ac:dyDescent="0.25">
      <c r="A12" s="64" t="s">
        <v>15</v>
      </c>
      <c r="B12" s="65"/>
      <c r="C12" s="65"/>
      <c r="D12" s="65"/>
      <c r="E12" s="65"/>
    </row>
    <row r="13" spans="1:5" x14ac:dyDescent="0.25">
      <c r="A13" s="70" t="s">
        <v>22</v>
      </c>
      <c r="B13" s="70"/>
      <c r="C13" s="70"/>
      <c r="D13" s="70"/>
      <c r="E13" s="70"/>
    </row>
    <row r="14" spans="1:5" ht="21.75" customHeight="1" x14ac:dyDescent="0.25">
      <c r="A14" s="64" t="s">
        <v>2</v>
      </c>
      <c r="B14" s="65"/>
      <c r="C14" s="65"/>
      <c r="D14" s="65"/>
      <c r="E14" s="65"/>
    </row>
    <row r="15" spans="1:5" ht="13.5" customHeight="1" x14ac:dyDescent="0.25">
      <c r="A15" s="70" t="s">
        <v>23</v>
      </c>
      <c r="B15" s="70"/>
      <c r="C15" s="70"/>
      <c r="D15" s="70"/>
      <c r="E15" s="70"/>
    </row>
    <row r="16" spans="1:5" ht="11.25" customHeight="1" x14ac:dyDescent="0.25">
      <c r="A16" s="64" t="s">
        <v>16</v>
      </c>
      <c r="B16" s="65"/>
      <c r="C16" s="65"/>
      <c r="D16" s="65"/>
      <c r="E16" s="65"/>
    </row>
    <row r="17" spans="1:8" ht="30.75" customHeight="1" x14ac:dyDescent="0.25">
      <c r="A17" s="70" t="s">
        <v>17</v>
      </c>
      <c r="B17" s="70"/>
      <c r="C17" s="70"/>
      <c r="D17" s="70"/>
      <c r="E17" s="70"/>
    </row>
    <row r="18" spans="1:8" ht="58.5" customHeight="1" x14ac:dyDescent="0.25">
      <c r="A18" s="70" t="s">
        <v>29</v>
      </c>
      <c r="B18" s="70"/>
      <c r="C18" s="70"/>
      <c r="D18" s="70"/>
      <c r="E18" s="70"/>
    </row>
    <row r="19" spans="1:8" ht="33" customHeight="1" x14ac:dyDescent="0.25">
      <c r="A19" s="76" t="s">
        <v>30</v>
      </c>
      <c r="B19" s="76"/>
      <c r="C19" s="76"/>
      <c r="D19" s="76"/>
      <c r="E19" s="76"/>
    </row>
    <row r="20" spans="1:8" ht="24" customHeight="1" x14ac:dyDescent="0.25">
      <c r="A20" s="76"/>
      <c r="B20" s="76"/>
      <c r="C20" s="76"/>
      <c r="D20" s="76"/>
      <c r="E20" s="76"/>
      <c r="F20" s="2">
        <v>632.4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45</v>
      </c>
      <c r="B22" s="8" t="s">
        <v>43</v>
      </c>
      <c r="C22" s="3" t="s">
        <v>4</v>
      </c>
      <c r="D22" s="3">
        <v>12.62</v>
      </c>
      <c r="E22" s="7">
        <f>D22*F20*G20</f>
        <v>23942.663999999997</v>
      </c>
    </row>
    <row r="23" spans="1:8" x14ac:dyDescent="0.25">
      <c r="A23" s="6" t="s">
        <v>44</v>
      </c>
      <c r="B23" s="8" t="s">
        <v>24</v>
      </c>
      <c r="C23" s="3" t="s">
        <v>4</v>
      </c>
      <c r="D23" s="3">
        <v>3.6</v>
      </c>
      <c r="E23" s="7">
        <f>D23*F20*G20</f>
        <v>6829.92</v>
      </c>
    </row>
    <row r="24" spans="1:8" ht="45" x14ac:dyDescent="0.25">
      <c r="A24" s="6" t="s">
        <v>63</v>
      </c>
      <c r="B24" s="8" t="s">
        <v>64</v>
      </c>
      <c r="C24" s="3" t="s">
        <v>4</v>
      </c>
      <c r="D24" s="3"/>
      <c r="E24" s="7">
        <f>790.76*3</f>
        <v>2372.2799999999997</v>
      </c>
    </row>
    <row r="25" spans="1:8" x14ac:dyDescent="0.25">
      <c r="A25" s="6" t="s">
        <v>31</v>
      </c>
      <c r="B25" s="8" t="s">
        <v>64</v>
      </c>
      <c r="C25" s="3" t="s">
        <v>32</v>
      </c>
      <c r="D25" s="3"/>
      <c r="E25" s="7">
        <v>0</v>
      </c>
    </row>
    <row r="26" spans="1:8" x14ac:dyDescent="0.25">
      <c r="A26" s="34"/>
      <c r="B26" s="8"/>
      <c r="C26" s="3"/>
      <c r="D26" s="3"/>
      <c r="E26" s="7"/>
    </row>
    <row r="27" spans="1:8" s="12" customFormat="1" ht="14.25" x14ac:dyDescent="0.2">
      <c r="A27" s="9" t="s">
        <v>25</v>
      </c>
      <c r="B27" s="18"/>
      <c r="C27" s="10"/>
      <c r="D27" s="10"/>
      <c r="E27" s="11">
        <f>SUM(E22:E26)</f>
        <v>33144.863999999994</v>
      </c>
    </row>
    <row r="29" spans="1:8" ht="30.75" customHeight="1" x14ac:dyDescent="0.25">
      <c r="A29" s="77" t="s">
        <v>65</v>
      </c>
      <c r="B29" s="77"/>
      <c r="C29" s="77"/>
      <c r="D29" s="77"/>
      <c r="E29" s="77"/>
    </row>
    <row r="30" spans="1:8" ht="33.75" customHeight="1" x14ac:dyDescent="0.25">
      <c r="A30" s="70" t="s">
        <v>21</v>
      </c>
      <c r="B30" s="70"/>
      <c r="C30" s="70"/>
      <c r="D30" s="70"/>
      <c r="E30" s="70"/>
    </row>
    <row r="31" spans="1:8" ht="13.9" customHeight="1" x14ac:dyDescent="0.25">
      <c r="A31" s="70" t="s">
        <v>20</v>
      </c>
      <c r="B31" s="70"/>
      <c r="C31" s="70"/>
      <c r="D31" s="70"/>
      <c r="E31" s="70"/>
      <c r="F31" s="12"/>
      <c r="G31" s="12"/>
      <c r="H31" s="13"/>
    </row>
    <row r="32" spans="1:8" ht="33" customHeight="1" x14ac:dyDescent="0.25">
      <c r="A32" s="70" t="s">
        <v>33</v>
      </c>
      <c r="B32" s="70"/>
      <c r="C32" s="70"/>
      <c r="D32" s="70"/>
      <c r="E32" s="70"/>
    </row>
    <row r="33" spans="1:5" x14ac:dyDescent="0.25">
      <c r="A33" s="70" t="s">
        <v>18</v>
      </c>
      <c r="B33" s="70"/>
      <c r="C33" s="70"/>
      <c r="D33" s="70"/>
      <c r="E33" s="70"/>
    </row>
    <row r="34" spans="1:5" x14ac:dyDescent="0.25">
      <c r="A34" s="32"/>
      <c r="B34" s="32"/>
      <c r="C34" s="32"/>
      <c r="D34" s="32"/>
      <c r="E34" s="32"/>
    </row>
    <row r="35" spans="1:5" x14ac:dyDescent="0.25">
      <c r="A35" s="75" t="s">
        <v>5</v>
      </c>
      <c r="B35" s="75"/>
      <c r="C35" s="75"/>
      <c r="D35" s="75"/>
      <c r="E35" s="75"/>
    </row>
    <row r="36" spans="1:5" x14ac:dyDescent="0.25">
      <c r="A36" s="70" t="s">
        <v>18</v>
      </c>
      <c r="B36" s="70"/>
      <c r="C36" s="70"/>
      <c r="D36" s="70"/>
      <c r="E36" s="70"/>
    </row>
    <row r="37" spans="1:5" ht="13.9" customHeight="1" x14ac:dyDescent="0.25">
      <c r="A37" s="78" t="s">
        <v>34</v>
      </c>
      <c r="B37" s="78"/>
      <c r="C37" s="78"/>
      <c r="D37" s="78"/>
      <c r="E37" s="78"/>
    </row>
    <row r="38" spans="1:5" x14ac:dyDescent="0.25">
      <c r="B38" s="79" t="s">
        <v>19</v>
      </c>
      <c r="C38" s="79"/>
      <c r="D38" s="79"/>
      <c r="E38" s="5" t="s">
        <v>6</v>
      </c>
    </row>
    <row r="39" spans="1:5" x14ac:dyDescent="0.25">
      <c r="A39" s="30"/>
      <c r="B39" s="30"/>
      <c r="C39" s="30"/>
      <c r="D39" s="30"/>
      <c r="E39" s="30"/>
    </row>
    <row r="40" spans="1:5" ht="13.9" customHeight="1" x14ac:dyDescent="0.25">
      <c r="A40" s="78" t="s">
        <v>35</v>
      </c>
      <c r="B40" s="78"/>
      <c r="C40" s="78"/>
      <c r="D40" s="78"/>
      <c r="E40" s="78"/>
    </row>
    <row r="41" spans="1:5" x14ac:dyDescent="0.25">
      <c r="B41" s="79" t="s">
        <v>19</v>
      </c>
      <c r="C41" s="79"/>
      <c r="D41" s="79"/>
      <c r="E41" s="5" t="s">
        <v>6</v>
      </c>
    </row>
    <row r="44" spans="1:5" x14ac:dyDescent="0.25">
      <c r="A44" s="2" t="s">
        <v>38</v>
      </c>
    </row>
    <row r="45" spans="1:5" x14ac:dyDescent="0.25">
      <c r="A45" s="12" t="s">
        <v>36</v>
      </c>
    </row>
    <row r="46" spans="1:5" x14ac:dyDescent="0.25">
      <c r="A46" s="2" t="s">
        <v>42</v>
      </c>
      <c r="B46" s="14">
        <f>'2кв'!B50</f>
        <v>-21018.976000000002</v>
      </c>
    </row>
    <row r="47" spans="1:5" x14ac:dyDescent="0.25">
      <c r="A47" s="16" t="s">
        <v>66</v>
      </c>
      <c r="B47" s="15"/>
    </row>
    <row r="48" spans="1:5" x14ac:dyDescent="0.25">
      <c r="A48" s="2" t="s">
        <v>39</v>
      </c>
      <c r="B48" s="15">
        <v>34847.14</v>
      </c>
    </row>
    <row r="49" spans="1:2" ht="30" x14ac:dyDescent="0.25">
      <c r="A49" s="33" t="s">
        <v>40</v>
      </c>
      <c r="B49" s="15">
        <f>E27</f>
        <v>33144.863999999994</v>
      </c>
    </row>
    <row r="50" spans="1:2" x14ac:dyDescent="0.25">
      <c r="A50" s="12" t="s">
        <v>37</v>
      </c>
      <c r="B50" s="17">
        <f>B46+B48-B49</f>
        <v>-19316.699999999997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29:E29"/>
    <mergeCell ref="A30:E30"/>
    <mergeCell ref="A31:E31"/>
    <mergeCell ref="A32:E32"/>
    <mergeCell ref="A33:E33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34" zoomScaleNormal="100" zoomScaleSheetLayoutView="100" workbookViewId="0">
      <selection activeCell="D26" sqref="D26:D2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7109375" style="2" customWidth="1"/>
    <col min="9" max="16384" width="9.140625" style="2"/>
  </cols>
  <sheetData>
    <row r="1" spans="1:5" ht="15.75" x14ac:dyDescent="0.25">
      <c r="A1" s="66" t="s">
        <v>11</v>
      </c>
      <c r="B1" s="66"/>
      <c r="C1" s="66"/>
      <c r="D1" s="66"/>
      <c r="E1" s="66"/>
    </row>
    <row r="2" spans="1:5" ht="30" customHeight="1" x14ac:dyDescent="0.25">
      <c r="A2" s="67" t="s">
        <v>12</v>
      </c>
      <c r="B2" s="68"/>
      <c r="C2" s="68"/>
      <c r="D2" s="68"/>
      <c r="E2" s="68"/>
    </row>
    <row r="3" spans="1:5" x14ac:dyDescent="0.25">
      <c r="A3" s="69" t="s">
        <v>86</v>
      </c>
      <c r="B3" s="69"/>
      <c r="C3" s="69"/>
      <c r="D3" s="69"/>
      <c r="E3" s="69"/>
    </row>
    <row r="4" spans="1:5" s="1" customFormat="1" ht="15.75" x14ac:dyDescent="0.25">
      <c r="A4" s="35" t="s">
        <v>13</v>
      </c>
      <c r="B4" s="36"/>
      <c r="C4" s="36"/>
      <c r="D4" s="80" t="s">
        <v>87</v>
      </c>
      <c r="E4" s="80"/>
    </row>
    <row r="5" spans="1:5" x14ac:dyDescent="0.25">
      <c r="A5" s="39"/>
      <c r="B5" s="4"/>
      <c r="C5" s="4"/>
      <c r="D5" s="4"/>
      <c r="E5" s="4"/>
    </row>
    <row r="6" spans="1:5" ht="18.75" customHeight="1" x14ac:dyDescent="0.25">
      <c r="A6" s="70" t="s">
        <v>0</v>
      </c>
      <c r="B6" s="70"/>
      <c r="C6" s="70"/>
      <c r="D6" s="70"/>
      <c r="E6" s="70"/>
    </row>
    <row r="7" spans="1:5" x14ac:dyDescent="0.25">
      <c r="A7" s="71" t="s">
        <v>26</v>
      </c>
      <c r="B7" s="71"/>
      <c r="C7" s="71"/>
      <c r="D7" s="71"/>
      <c r="E7" s="71"/>
    </row>
    <row r="8" spans="1:5" ht="21" customHeight="1" x14ac:dyDescent="0.25">
      <c r="A8" s="64" t="s">
        <v>1</v>
      </c>
      <c r="B8" s="64"/>
      <c r="C8" s="64"/>
      <c r="D8" s="64"/>
      <c r="E8" s="64"/>
    </row>
    <row r="9" spans="1:5" x14ac:dyDescent="0.25">
      <c r="A9" s="70" t="s">
        <v>27</v>
      </c>
      <c r="B9" s="70"/>
      <c r="C9" s="70"/>
      <c r="D9" s="70"/>
      <c r="E9" s="70"/>
    </row>
    <row r="10" spans="1:5" ht="23.45" customHeight="1" x14ac:dyDescent="0.25">
      <c r="A10" s="72" t="s">
        <v>14</v>
      </c>
      <c r="B10" s="73"/>
      <c r="C10" s="73"/>
      <c r="D10" s="73"/>
      <c r="E10" s="73"/>
    </row>
    <row r="11" spans="1:5" ht="29.25" customHeight="1" x14ac:dyDescent="0.25">
      <c r="A11" s="70" t="s">
        <v>28</v>
      </c>
      <c r="B11" s="70"/>
      <c r="C11" s="70"/>
      <c r="D11" s="70"/>
      <c r="E11" s="70"/>
    </row>
    <row r="12" spans="1:5" ht="16.5" customHeight="1" x14ac:dyDescent="0.25">
      <c r="A12" s="64" t="s">
        <v>15</v>
      </c>
      <c r="B12" s="65"/>
      <c r="C12" s="65"/>
      <c r="D12" s="65"/>
      <c r="E12" s="65"/>
    </row>
    <row r="13" spans="1:5" x14ac:dyDescent="0.25">
      <c r="A13" s="70" t="s">
        <v>22</v>
      </c>
      <c r="B13" s="70"/>
      <c r="C13" s="70"/>
      <c r="D13" s="70"/>
      <c r="E13" s="70"/>
    </row>
    <row r="14" spans="1:5" ht="21.75" customHeight="1" x14ac:dyDescent="0.25">
      <c r="A14" s="64" t="s">
        <v>2</v>
      </c>
      <c r="B14" s="65"/>
      <c r="C14" s="65"/>
      <c r="D14" s="65"/>
      <c r="E14" s="65"/>
    </row>
    <row r="15" spans="1:5" ht="13.5" customHeight="1" x14ac:dyDescent="0.25">
      <c r="A15" s="70" t="s">
        <v>23</v>
      </c>
      <c r="B15" s="70"/>
      <c r="C15" s="70"/>
      <c r="D15" s="70"/>
      <c r="E15" s="70"/>
    </row>
    <row r="16" spans="1:5" ht="11.25" customHeight="1" x14ac:dyDescent="0.25">
      <c r="A16" s="64" t="s">
        <v>16</v>
      </c>
      <c r="B16" s="65"/>
      <c r="C16" s="65"/>
      <c r="D16" s="65"/>
      <c r="E16" s="65"/>
    </row>
    <row r="17" spans="1:7" ht="30.75" customHeight="1" x14ac:dyDescent="0.25">
      <c r="A17" s="70" t="s">
        <v>17</v>
      </c>
      <c r="B17" s="70"/>
      <c r="C17" s="70"/>
      <c r="D17" s="70"/>
      <c r="E17" s="70"/>
    </row>
    <row r="18" spans="1:7" ht="58.5" customHeight="1" x14ac:dyDescent="0.25">
      <c r="A18" s="70" t="s">
        <v>29</v>
      </c>
      <c r="B18" s="70"/>
      <c r="C18" s="70"/>
      <c r="D18" s="70"/>
      <c r="E18" s="70"/>
    </row>
    <row r="19" spans="1:7" ht="33" customHeight="1" x14ac:dyDescent="0.25">
      <c r="A19" s="76" t="s">
        <v>30</v>
      </c>
      <c r="B19" s="76"/>
      <c r="C19" s="76"/>
      <c r="D19" s="76"/>
      <c r="E19" s="76"/>
    </row>
    <row r="20" spans="1:7" ht="24" customHeight="1" x14ac:dyDescent="0.25">
      <c r="A20" s="76"/>
      <c r="B20" s="76"/>
      <c r="C20" s="76"/>
      <c r="D20" s="76"/>
      <c r="E20" s="76"/>
      <c r="F20" s="2">
        <v>632.4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45</v>
      </c>
      <c r="B22" s="8" t="s">
        <v>43</v>
      </c>
      <c r="C22" s="3" t="s">
        <v>4</v>
      </c>
      <c r="D22" s="3">
        <v>12.62</v>
      </c>
      <c r="E22" s="7">
        <f>D22*F20*G20</f>
        <v>23942.663999999997</v>
      </c>
    </row>
    <row r="23" spans="1:7" x14ac:dyDescent="0.25">
      <c r="A23" s="6" t="s">
        <v>44</v>
      </c>
      <c r="B23" s="8" t="s">
        <v>24</v>
      </c>
      <c r="C23" s="3" t="s">
        <v>4</v>
      </c>
      <c r="D23" s="3">
        <v>3.6</v>
      </c>
      <c r="E23" s="7">
        <f>D23*F20*G20</f>
        <v>6829.92</v>
      </c>
    </row>
    <row r="24" spans="1:7" ht="45" x14ac:dyDescent="0.25">
      <c r="A24" s="6" t="s">
        <v>63</v>
      </c>
      <c r="B24" s="8" t="s">
        <v>88</v>
      </c>
      <c r="C24" s="3" t="s">
        <v>4</v>
      </c>
      <c r="D24" s="3"/>
      <c r="E24" s="7">
        <f>790.76*3</f>
        <v>2372.2799999999997</v>
      </c>
    </row>
    <row r="25" spans="1:7" x14ac:dyDescent="0.25">
      <c r="A25" s="6" t="s">
        <v>31</v>
      </c>
      <c r="B25" s="8" t="s">
        <v>88</v>
      </c>
      <c r="C25" s="3" t="s">
        <v>32</v>
      </c>
      <c r="D25" s="3"/>
      <c r="E25" s="7">
        <v>1617.24</v>
      </c>
    </row>
    <row r="26" spans="1:7" x14ac:dyDescent="0.25">
      <c r="A26" s="51" t="s">
        <v>89</v>
      </c>
      <c r="B26" s="8" t="s">
        <v>91</v>
      </c>
      <c r="C26" s="3" t="s">
        <v>93</v>
      </c>
      <c r="D26" s="3">
        <v>4</v>
      </c>
      <c r="E26" s="7">
        <f>D26*218.47</f>
        <v>873.88</v>
      </c>
    </row>
    <row r="27" spans="1:7" x14ac:dyDescent="0.25">
      <c r="A27" s="25" t="s">
        <v>90</v>
      </c>
      <c r="B27" s="8" t="s">
        <v>92</v>
      </c>
      <c r="C27" s="3" t="s">
        <v>93</v>
      </c>
      <c r="D27" s="3">
        <v>8</v>
      </c>
      <c r="E27" s="7">
        <f>D27*218.47</f>
        <v>1747.76</v>
      </c>
    </row>
    <row r="28" spans="1:7" x14ac:dyDescent="0.25">
      <c r="A28" s="34"/>
      <c r="B28" s="8"/>
      <c r="C28" s="3"/>
      <c r="D28" s="3"/>
      <c r="E28" s="7"/>
    </row>
    <row r="29" spans="1:7" s="12" customFormat="1" ht="14.25" x14ac:dyDescent="0.2">
      <c r="A29" s="9" t="s">
        <v>25</v>
      </c>
      <c r="B29" s="18"/>
      <c r="C29" s="10"/>
      <c r="D29" s="10"/>
      <c r="E29" s="11">
        <f>SUM(E22:E28)</f>
        <v>37383.743999999992</v>
      </c>
    </row>
    <row r="31" spans="1:7" ht="30.75" customHeight="1" x14ac:dyDescent="0.25">
      <c r="A31" s="77" t="s">
        <v>94</v>
      </c>
      <c r="B31" s="77"/>
      <c r="C31" s="77"/>
      <c r="D31" s="77"/>
      <c r="E31" s="77"/>
    </row>
    <row r="32" spans="1:7" ht="33.75" customHeight="1" x14ac:dyDescent="0.25">
      <c r="A32" s="70" t="s">
        <v>21</v>
      </c>
      <c r="B32" s="70"/>
      <c r="C32" s="70"/>
      <c r="D32" s="70"/>
      <c r="E32" s="70"/>
    </row>
    <row r="33" spans="1:8" ht="13.9" customHeight="1" x14ac:dyDescent="0.25">
      <c r="A33" s="70" t="s">
        <v>20</v>
      </c>
      <c r="B33" s="70"/>
      <c r="C33" s="70"/>
      <c r="D33" s="70"/>
      <c r="E33" s="70"/>
      <c r="F33" s="12"/>
      <c r="G33" s="12"/>
      <c r="H33" s="13"/>
    </row>
    <row r="34" spans="1:8" ht="33" customHeight="1" x14ac:dyDescent="0.25">
      <c r="A34" s="70" t="s">
        <v>33</v>
      </c>
      <c r="B34" s="70"/>
      <c r="C34" s="70"/>
      <c r="D34" s="70"/>
      <c r="E34" s="70"/>
    </row>
    <row r="35" spans="1:8" x14ac:dyDescent="0.25">
      <c r="A35" s="70" t="s">
        <v>18</v>
      </c>
      <c r="B35" s="70"/>
      <c r="C35" s="70"/>
      <c r="D35" s="70"/>
      <c r="E35" s="70"/>
    </row>
    <row r="36" spans="1:8" x14ac:dyDescent="0.25">
      <c r="A36" s="37"/>
      <c r="B36" s="37"/>
      <c r="C36" s="37"/>
      <c r="D36" s="37"/>
      <c r="E36" s="37"/>
    </row>
    <row r="37" spans="1:8" x14ac:dyDescent="0.25">
      <c r="A37" s="75" t="s">
        <v>5</v>
      </c>
      <c r="B37" s="75"/>
      <c r="C37" s="75"/>
      <c r="D37" s="75"/>
      <c r="E37" s="75"/>
    </row>
    <row r="38" spans="1:8" x14ac:dyDescent="0.25">
      <c r="A38" s="70" t="s">
        <v>18</v>
      </c>
      <c r="B38" s="70"/>
      <c r="C38" s="70"/>
      <c r="D38" s="70"/>
      <c r="E38" s="70"/>
    </row>
    <row r="39" spans="1:8" ht="13.9" customHeight="1" x14ac:dyDescent="0.25">
      <c r="A39" s="78" t="s">
        <v>34</v>
      </c>
      <c r="B39" s="78"/>
      <c r="C39" s="78"/>
      <c r="D39" s="78"/>
      <c r="E39" s="78"/>
    </row>
    <row r="40" spans="1:8" x14ac:dyDescent="0.25">
      <c r="B40" s="79" t="s">
        <v>19</v>
      </c>
      <c r="C40" s="79"/>
      <c r="D40" s="79"/>
      <c r="E40" s="5" t="s">
        <v>6</v>
      </c>
    </row>
    <row r="41" spans="1:8" x14ac:dyDescent="0.25">
      <c r="A41" s="38"/>
      <c r="B41" s="38"/>
      <c r="C41" s="38"/>
      <c r="D41" s="38"/>
      <c r="E41" s="38"/>
    </row>
    <row r="42" spans="1:8" ht="13.9" customHeight="1" x14ac:dyDescent="0.25">
      <c r="A42" s="78" t="s">
        <v>35</v>
      </c>
      <c r="B42" s="78"/>
      <c r="C42" s="78"/>
      <c r="D42" s="78"/>
      <c r="E42" s="78"/>
    </row>
    <row r="43" spans="1:8" x14ac:dyDescent="0.25">
      <c r="B43" s="79" t="s">
        <v>19</v>
      </c>
      <c r="C43" s="79"/>
      <c r="D43" s="79"/>
      <c r="E43" s="5" t="s">
        <v>6</v>
      </c>
    </row>
    <row r="46" spans="1:8" x14ac:dyDescent="0.25">
      <c r="A46" s="2" t="s">
        <v>38</v>
      </c>
    </row>
    <row r="47" spans="1:8" x14ac:dyDescent="0.25">
      <c r="A47" s="12" t="s">
        <v>36</v>
      </c>
    </row>
    <row r="48" spans="1:8" x14ac:dyDescent="0.25">
      <c r="A48" s="2" t="s">
        <v>42</v>
      </c>
      <c r="B48" s="14">
        <f>'3кв'!B50</f>
        <v>-19316.699999999997</v>
      </c>
    </row>
    <row r="49" spans="1:2" x14ac:dyDescent="0.25">
      <c r="A49" s="16" t="s">
        <v>66</v>
      </c>
      <c r="B49" s="15"/>
    </row>
    <row r="50" spans="1:2" x14ac:dyDescent="0.25">
      <c r="A50" s="2" t="s">
        <v>39</v>
      </c>
      <c r="B50" s="15">
        <f>34370.38-3.21</f>
        <v>34367.17</v>
      </c>
    </row>
    <row r="51" spans="1:2" ht="30" x14ac:dyDescent="0.25">
      <c r="A51" s="40" t="s">
        <v>40</v>
      </c>
      <c r="B51" s="15">
        <f>E29</f>
        <v>37383.743999999992</v>
      </c>
    </row>
    <row r="52" spans="1:2" x14ac:dyDescent="0.25">
      <c r="A52" s="12" t="s">
        <v>37</v>
      </c>
      <c r="B52" s="17">
        <f>B48+B50-B51</f>
        <v>-22333.27399999999</v>
      </c>
    </row>
  </sheetData>
  <mergeCells count="30">
    <mergeCell ref="B43:D43"/>
    <mergeCell ref="A20:E20"/>
    <mergeCell ref="A31:E31"/>
    <mergeCell ref="A32:E32"/>
    <mergeCell ref="A33:E33"/>
    <mergeCell ref="A34:E34"/>
    <mergeCell ref="A35:E35"/>
    <mergeCell ref="A37:E37"/>
    <mergeCell ref="A38:E38"/>
    <mergeCell ref="A39:E39"/>
    <mergeCell ref="B40:D40"/>
    <mergeCell ref="A42:E42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view="pageBreakPreview" zoomScaleNormal="100" zoomScaleSheetLayoutView="100" workbookViewId="0">
      <selection activeCell="B39" sqref="B39"/>
    </sheetView>
  </sheetViews>
  <sheetFormatPr defaultRowHeight="15.75" x14ac:dyDescent="0.25"/>
  <cols>
    <col min="1" max="1" width="10.5703125" style="1" customWidth="1"/>
    <col min="2" max="2" width="54.28515625" style="1" customWidth="1"/>
    <col min="3" max="3" width="15.28515625" style="50" customWidth="1"/>
    <col min="4" max="4" width="11.85546875" style="1" customWidth="1"/>
    <col min="5" max="5" width="14.710937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83" t="s">
        <v>67</v>
      </c>
      <c r="B1" s="83"/>
      <c r="C1" s="83"/>
      <c r="D1" s="41"/>
    </row>
    <row r="2" spans="1:5" x14ac:dyDescent="0.25">
      <c r="A2" s="84" t="s">
        <v>68</v>
      </c>
      <c r="B2" s="84"/>
      <c r="C2" s="84"/>
      <c r="D2" s="42"/>
    </row>
    <row r="3" spans="1:5" x14ac:dyDescent="0.25">
      <c r="A3" s="84" t="s">
        <v>69</v>
      </c>
      <c r="B3" s="84"/>
      <c r="C3" s="84"/>
      <c r="D3" s="42"/>
    </row>
    <row r="4" spans="1:5" x14ac:dyDescent="0.25">
      <c r="A4" s="83" t="s">
        <v>85</v>
      </c>
      <c r="B4" s="83"/>
      <c r="C4" s="83"/>
      <c r="D4" s="41"/>
    </row>
    <row r="5" spans="1:5" x14ac:dyDescent="0.25">
      <c r="A5" s="85"/>
      <c r="B5" s="85"/>
      <c r="C5" s="85"/>
    </row>
    <row r="6" spans="1:5" x14ac:dyDescent="0.25">
      <c r="A6" s="42"/>
      <c r="B6" s="52" t="s">
        <v>70</v>
      </c>
      <c r="C6" s="53">
        <f>'1кв'!B46</f>
        <v>-880.78</v>
      </c>
      <c r="D6" s="43"/>
    </row>
    <row r="7" spans="1:5" x14ac:dyDescent="0.25">
      <c r="A7" s="42"/>
      <c r="B7" s="52" t="s">
        <v>95</v>
      </c>
      <c r="C7" s="53"/>
      <c r="D7" s="43"/>
    </row>
    <row r="8" spans="1:5" x14ac:dyDescent="0.25">
      <c r="A8" s="44" t="s">
        <v>71</v>
      </c>
      <c r="B8" s="54" t="s">
        <v>72</v>
      </c>
      <c r="C8" s="55">
        <f>'1кв'!B48+'2кв'!B48+'3кв'!B48+'4кв'!B50</f>
        <v>135674.28</v>
      </c>
      <c r="D8" s="45"/>
    </row>
    <row r="9" spans="1:5" x14ac:dyDescent="0.25">
      <c r="A9" s="36"/>
      <c r="B9" s="54" t="s">
        <v>73</v>
      </c>
      <c r="C9" s="53">
        <f>SUM(C8:C8)</f>
        <v>135674.28</v>
      </c>
      <c r="D9" s="43"/>
    </row>
    <row r="10" spans="1:5" x14ac:dyDescent="0.25">
      <c r="B10" s="81"/>
      <c r="C10" s="82"/>
      <c r="D10" s="46"/>
    </row>
    <row r="11" spans="1:5" x14ac:dyDescent="0.25">
      <c r="A11" s="47" t="s">
        <v>74</v>
      </c>
      <c r="B11" s="56" t="s">
        <v>75</v>
      </c>
      <c r="C11" s="57">
        <f>'1кв'!E22+'2кв'!E22+'3кв'!E22+'4кв'!E22</f>
        <v>93076.631999999983</v>
      </c>
      <c r="D11" s="46"/>
    </row>
    <row r="12" spans="1:5" x14ac:dyDescent="0.25">
      <c r="B12" s="58" t="s">
        <v>44</v>
      </c>
      <c r="C12" s="57">
        <f>'1кв'!E23+'2кв'!E23+'3кв'!E23+'4кв'!E23</f>
        <v>26674.631999999998</v>
      </c>
      <c r="D12" s="46"/>
      <c r="E12" s="48"/>
    </row>
    <row r="13" spans="1:5" ht="31.5" x14ac:dyDescent="0.25">
      <c r="B13" s="58" t="s">
        <v>63</v>
      </c>
      <c r="C13" s="57">
        <f>'1кв'!E24+'2кв'!E24+'3кв'!E24+'4кв'!E24</f>
        <v>8698.36</v>
      </c>
      <c r="D13" s="46"/>
    </row>
    <row r="14" spans="1:5" x14ac:dyDescent="0.25">
      <c r="A14" s="47"/>
      <c r="B14" s="59" t="s">
        <v>31</v>
      </c>
      <c r="C14" s="57">
        <f>'1кв'!E25+'2кв'!E25+'3кв'!E25+'4кв'!E25</f>
        <v>3037.3599999999997</v>
      </c>
      <c r="D14" s="46"/>
    </row>
    <row r="15" spans="1:5" x14ac:dyDescent="0.25">
      <c r="A15" s="47"/>
      <c r="B15" s="60" t="s">
        <v>97</v>
      </c>
      <c r="C15" s="57">
        <f>'4кв'!E27+'4кв'!E26+'2кв'!E26</f>
        <v>6139.7899999999991</v>
      </c>
      <c r="D15" s="46"/>
    </row>
    <row r="16" spans="1:5" x14ac:dyDescent="0.25">
      <c r="A16" s="47"/>
      <c r="B16" s="60" t="s">
        <v>98</v>
      </c>
      <c r="C16" s="57">
        <v>19500</v>
      </c>
      <c r="D16" s="46"/>
    </row>
    <row r="17" spans="1:6" x14ac:dyDescent="0.25">
      <c r="A17" s="47"/>
      <c r="B17" s="61" t="s">
        <v>76</v>
      </c>
      <c r="C17" s="57"/>
      <c r="D17" s="46"/>
    </row>
    <row r="18" spans="1:6" x14ac:dyDescent="0.25">
      <c r="A18" s="47"/>
      <c r="B18" s="61" t="s">
        <v>96</v>
      </c>
      <c r="C18" s="57">
        <f>'1кв'!E26</f>
        <v>19500</v>
      </c>
      <c r="D18" s="46"/>
    </row>
    <row r="19" spans="1:6" x14ac:dyDescent="0.25">
      <c r="B19" s="62" t="s">
        <v>77</v>
      </c>
      <c r="C19" s="53">
        <f>SUM(C11:C16)</f>
        <v>157126.77399999998</v>
      </c>
      <c r="D19" s="46"/>
      <c r="E19" s="48">
        <f>'1кв'!E27+'2кв'!E27+'3кв'!E27+'4кв'!E29</f>
        <v>157126.77399999998</v>
      </c>
      <c r="F19" s="48"/>
    </row>
    <row r="20" spans="1:6" x14ac:dyDescent="0.25">
      <c r="B20" s="63" t="s">
        <v>78</v>
      </c>
      <c r="C20" s="53">
        <f>(C6+C9)-C19</f>
        <v>-22333.273999999976</v>
      </c>
      <c r="D20" s="46"/>
      <c r="E20" s="48"/>
    </row>
    <row r="21" spans="1:6" x14ac:dyDescent="0.25">
      <c r="B21" s="44"/>
      <c r="C21" s="49"/>
      <c r="D21" s="46"/>
    </row>
    <row r="22" spans="1:6" x14ac:dyDescent="0.25">
      <c r="B22" s="44" t="s">
        <v>99</v>
      </c>
      <c r="C22" s="44"/>
      <c r="D22" s="46"/>
    </row>
    <row r="23" spans="1:6" x14ac:dyDescent="0.25">
      <c r="B23" s="44" t="s">
        <v>100</v>
      </c>
      <c r="C23" s="44">
        <v>4509.21</v>
      </c>
      <c r="D23" s="46"/>
    </row>
    <row r="24" spans="1:6" x14ac:dyDescent="0.25">
      <c r="B24" s="86" t="s">
        <v>101</v>
      </c>
      <c r="C24" s="86">
        <v>15745.66</v>
      </c>
      <c r="D24" s="46"/>
    </row>
    <row r="25" spans="1:6" x14ac:dyDescent="0.25">
      <c r="B25" s="44" t="s">
        <v>102</v>
      </c>
      <c r="C25" s="44">
        <f>C24-C23</f>
        <v>11236.45</v>
      </c>
      <c r="D25" s="46"/>
    </row>
    <row r="26" spans="1:6" x14ac:dyDescent="0.25">
      <c r="B26" s="44"/>
      <c r="C26" s="49"/>
      <c r="D26" s="46"/>
    </row>
    <row r="27" spans="1:6" x14ac:dyDescent="0.25">
      <c r="B27" s="44"/>
      <c r="C27" s="49"/>
      <c r="D27" s="46"/>
    </row>
    <row r="28" spans="1:6" x14ac:dyDescent="0.25">
      <c r="A28" s="44" t="s">
        <v>79</v>
      </c>
      <c r="C28" s="49"/>
      <c r="D28" s="46"/>
    </row>
    <row r="29" spans="1:6" x14ac:dyDescent="0.25">
      <c r="B29" s="44"/>
      <c r="C29" s="49"/>
      <c r="D29" s="46"/>
    </row>
    <row r="30" spans="1:6" x14ac:dyDescent="0.25">
      <c r="B30" s="44"/>
      <c r="C30" s="49"/>
      <c r="D30" s="46"/>
    </row>
    <row r="31" spans="1:6" x14ac:dyDescent="0.25">
      <c r="A31" s="1" t="s">
        <v>80</v>
      </c>
      <c r="B31" s="44" t="s">
        <v>81</v>
      </c>
      <c r="C31" s="49"/>
      <c r="D31" s="46"/>
    </row>
    <row r="32" spans="1:6" x14ac:dyDescent="0.25">
      <c r="B32" s="44" t="s">
        <v>82</v>
      </c>
      <c r="C32" s="49"/>
      <c r="D32" s="46"/>
    </row>
    <row r="33" spans="2:4" x14ac:dyDescent="0.25">
      <c r="B33" s="44" t="s">
        <v>83</v>
      </c>
      <c r="C33" s="49"/>
      <c r="D33" s="46"/>
    </row>
    <row r="34" spans="2:4" x14ac:dyDescent="0.25">
      <c r="B34" s="44"/>
      <c r="C34" s="49"/>
      <c r="D34" s="46"/>
    </row>
    <row r="35" spans="2:4" x14ac:dyDescent="0.25">
      <c r="B35" s="44"/>
      <c r="C35" s="49"/>
      <c r="D35" s="46"/>
    </row>
    <row r="36" spans="2:4" x14ac:dyDescent="0.25">
      <c r="B36" s="44" t="s">
        <v>84</v>
      </c>
      <c r="C36" s="49"/>
      <c r="D36" s="46"/>
    </row>
    <row r="37" spans="2:4" x14ac:dyDescent="0.25">
      <c r="B37" s="44"/>
      <c r="C37" s="49"/>
      <c r="D37" s="46"/>
    </row>
    <row r="38" spans="2:4" x14ac:dyDescent="0.25">
      <c r="B38" s="44"/>
      <c r="C38" s="49"/>
      <c r="D38" s="46"/>
    </row>
    <row r="39" spans="2:4" x14ac:dyDescent="0.25">
      <c r="B39" s="44"/>
      <c r="C39" s="49"/>
      <c r="D39" s="46"/>
    </row>
    <row r="40" spans="2:4" x14ac:dyDescent="0.25">
      <c r="B40" s="44"/>
      <c r="C40" s="49"/>
      <c r="D40" s="46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2022-03-11T10:36:53Z</dcterms:modified>
</cp:coreProperties>
</file>