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4"/>
  </bookViews>
  <sheets>
    <sheet name="1кв" sheetId="17" r:id="rId1"/>
    <sheet name="2кв" sheetId="18" r:id="rId2"/>
    <sheet name="3кв" sheetId="19" r:id="rId3"/>
    <sheet name="4 кв" sheetId="20" r:id="rId4"/>
    <sheet name="отчет" sheetId="21" r:id="rId5"/>
  </sheets>
  <definedNames>
    <definedName name="_xlnm.Print_Area" localSheetId="0">'1кв'!$A$1:$E$48</definedName>
    <definedName name="_xlnm.Print_Area" localSheetId="1">'2кв'!$A$1:$E$53</definedName>
    <definedName name="_xlnm.Print_Area" localSheetId="2">'3кв'!$A$1:$E$48</definedName>
    <definedName name="_xlnm.Print_Area" localSheetId="3">'4 кв'!$A$1:$E$48</definedName>
    <definedName name="_xlnm.Print_Area" localSheetId="4">отчет!$A$1:$C$39</definedName>
  </definedNames>
  <calcPr calcId="145621"/>
</workbook>
</file>

<file path=xl/calcChain.xml><?xml version="1.0" encoding="utf-8"?>
<calcChain xmlns="http://schemas.openxmlformats.org/spreadsheetml/2006/main">
  <c r="C26" i="21" l="1"/>
  <c r="B49" i="18" l="1"/>
  <c r="E20" i="21"/>
  <c r="C15" i="21"/>
  <c r="B47" i="20"/>
  <c r="E27" i="20"/>
  <c r="C6" i="21"/>
  <c r="B46" i="20"/>
  <c r="C8" i="21"/>
  <c r="C9" i="21" s="1"/>
  <c r="C19" i="21"/>
  <c r="C18" i="21"/>
  <c r="C16" i="21" s="1"/>
  <c r="E26" i="18"/>
  <c r="C14" i="21"/>
  <c r="C13" i="21"/>
  <c r="C12" i="21"/>
  <c r="C11" i="21"/>
  <c r="E24" i="20"/>
  <c r="E23" i="20"/>
  <c r="E22" i="20"/>
  <c r="C20" i="21" l="1"/>
  <c r="C21" i="21" s="1"/>
  <c r="E9" i="21"/>
  <c r="E27" i="19"/>
  <c r="E26" i="19"/>
  <c r="E24" i="19"/>
  <c r="E23" i="19"/>
  <c r="E22" i="19"/>
  <c r="B47" i="19" l="1"/>
  <c r="E27" i="18"/>
  <c r="E28" i="18"/>
  <c r="E29" i="18"/>
  <c r="E30" i="18"/>
  <c r="E31" i="18"/>
  <c r="E24" i="18"/>
  <c r="E23" i="18"/>
  <c r="E22" i="18"/>
  <c r="E32" i="18" l="1"/>
  <c r="B52" i="18" s="1"/>
  <c r="B53" i="18" s="1"/>
  <c r="B44" i="19" s="1"/>
  <c r="B48" i="19" s="1"/>
  <c r="B44" i="20" s="1"/>
  <c r="B48" i="20" s="1"/>
  <c r="E21" i="21" s="1"/>
  <c r="E27" i="17"/>
  <c r="E26" i="17"/>
  <c r="E24" i="17" l="1"/>
  <c r="E23" i="17"/>
  <c r="E22" i="17"/>
  <c r="B47" i="17" l="1"/>
  <c r="B48" i="17" s="1"/>
</calcChain>
</file>

<file path=xl/sharedStrings.xml><?xml version="1.0" encoding="utf-8"?>
<sst xmlns="http://schemas.openxmlformats.org/spreadsheetml/2006/main" count="283" uniqueCount="108">
  <si>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</si>
  <si>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</si>
  <si>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</si>
  <si>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</si>
  <si>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</si>
  <si>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</si>
  <si>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</si>
  <si>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</si>
  <si>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</si>
  <si>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</si>
  <si>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</si>
  <si>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</si>
  <si>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</si>
  <si>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</si>
  <si>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</si>
  <si>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</si>
  <si>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</si>
  <si>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</si>
  <si>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</si>
  <si>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</si>
  <si>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</si>
  <si>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</si>
  <si>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</si>
  <si>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</si>
  <si>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</si>
  <si>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</si>
  <si>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Свердлова, д. 21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</si>
  <si>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Ковалевой Татьяны Анатольевны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</si>
  <si>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№8,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№33 от 26.05.2013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</si>
  <si>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№33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</si>
  <si>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№21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</si>
  <si>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</si>
  <si>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</si>
  <si>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</si>
  <si>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</si>
  <si>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Исполнитель - ООО ЖКХ "Локомотив", в лице директора  Шевченко Г. А.</t>
  </si>
  <si>
    <t>Заказчик - Собственники МКД, в лице председателя совета МКД  Ковалевой Т.А.</t>
  </si>
  <si>
    <t>Информация для собственников:</t>
  </si>
  <si>
    <t xml:space="preserve">Итого остаток на конец квартала </t>
  </si>
  <si>
    <t>в т.ч. Оплачено рем.и содерж.</t>
  </si>
  <si>
    <t>Расходы по содержанию и тек. ремонту</t>
  </si>
  <si>
    <t>Остаток на начало квартала</t>
  </si>
  <si>
    <t xml:space="preserve">определена приложением № 9 к договору </t>
  </si>
  <si>
    <t xml:space="preserve">Общехозяйственные расходы </t>
  </si>
  <si>
    <t>Общая площадь квартир - 717м2</t>
  </si>
  <si>
    <t>Услуги по содержанию многоквартирного дома</t>
  </si>
  <si>
    <t>Обработка подъездов хлорсодержащими растворами  протирка перил, почт.ящиков, замков ежедневно, опрыскивание 1 раз в неделю</t>
  </si>
  <si>
    <t>за 1 квартал 2021 года</t>
  </si>
  <si>
    <t>"31" 03  2021 г.</t>
  </si>
  <si>
    <t>Ремонт подвальной двери</t>
  </si>
  <si>
    <t xml:space="preserve">февраль </t>
  </si>
  <si>
    <t>ч/час</t>
  </si>
  <si>
    <t xml:space="preserve">           2. Всего за период с "01" 01 2021 г. по "31" 03 2021 г. выполнено работ (оказано услуг) на общую сумму тридцать четыре тысячи восемьсот сорок девять рублей 44 копейки</t>
  </si>
  <si>
    <t>Предъявлено населению 36338,63</t>
  </si>
  <si>
    <t xml:space="preserve">           2. Всего за период с "01" 04 2021 г. по "30" 06 2021 г. выполнено работ (оказано услуг) на общую сумму двенадцать тысяч девятьсот пятьдесят два рубля 90 копеек</t>
  </si>
  <si>
    <t>Обработка подъездов хлорсодержащими растворами опрыскивание 1 раз в неделю (май, июнь -1 раз в 2 недели)</t>
  </si>
  <si>
    <t>2 квартал</t>
  </si>
  <si>
    <t>за 2 квартал 2021 года</t>
  </si>
  <si>
    <t>"30" 06 2021 г.</t>
  </si>
  <si>
    <t>Монтаж водоотливов на козырьках (смета)</t>
  </si>
  <si>
    <t>Ремонт кровли козырьков (смета)</t>
  </si>
  <si>
    <t>частичный ремонт штукатурки козырька</t>
  </si>
  <si>
    <t>заделка отверстия вокруг трубы КНС</t>
  </si>
  <si>
    <t>замена стояка КНС кв.5 с выходом на чердак</t>
  </si>
  <si>
    <t xml:space="preserve">ремонт люка выхода на чердак </t>
  </si>
  <si>
    <t>апрель</t>
  </si>
  <si>
    <t>май</t>
  </si>
  <si>
    <t>июнь</t>
  </si>
  <si>
    <t>за 3 квартал 2021 года</t>
  </si>
  <si>
    <t>"30" 09 2021 г.</t>
  </si>
  <si>
    <t>Обработка подъездов хлорсодержащими растворами опрыскивание 1 раз в неделю</t>
  </si>
  <si>
    <t>замена кодового замка</t>
  </si>
  <si>
    <t>август</t>
  </si>
  <si>
    <t xml:space="preserve">           2. Всего за период с "01" 07 2021 г. по "30" 09 2021 г. выполнено работ (оказано услуг) на общую сумму тридцать семь тысяч четыреста восемьдесят пять рублей 08 копеек</t>
  </si>
  <si>
    <t>Предъявлено населению 38158,8</t>
  </si>
  <si>
    <t>ОТЧЕТ</t>
  </si>
  <si>
    <t>О ВЫПОЛНЕННЫХ РАБОТАХ И ДВИЖЕНИИ  СРЕДСТВ</t>
  </si>
  <si>
    <t>НА ЛИЦЕВОМ СЧЕТЕ  ЗА  период  с 01.01.2021г. по 31.12.2021г.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</si>
  <si>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</si>
  <si>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</si>
  <si>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</si>
  <si>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</si>
  <si>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</si>
  <si>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</si>
  <si>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 xml:space="preserve">Обработка подъездов хлорсодержащими растворами опрыскивание 1 раз в неделю </t>
  </si>
  <si>
    <t>Итого расходов</t>
  </si>
  <si>
    <t>Остаток средств на 01.01.2022</t>
  </si>
  <si>
    <t>Составил: инженер ПТО ____________________ Исраелян Е.В.</t>
  </si>
  <si>
    <t xml:space="preserve">Получил: </t>
  </si>
  <si>
    <t>Отчет за 2021 год.</t>
  </si>
  <si>
    <t>Перечень предлагаемых работ на 2022 год.</t>
  </si>
  <si>
    <t>Предложение по структуре тарифа на 2022 год.</t>
  </si>
  <si>
    <t>_____________________________________________</t>
  </si>
  <si>
    <t>по ж.д. ул. Свердлова, д. 21</t>
  </si>
  <si>
    <t>за 4 квартал 2021 года</t>
  </si>
  <si>
    <t>"31" 12 2021 г.</t>
  </si>
  <si>
    <t>4 квартал</t>
  </si>
  <si>
    <t xml:space="preserve">           2. Всего за период с "01" 10 2021 г. по "31" 12 2021 г. выполнено работ (оказано услуг) на общую сумму тридцать восемь тысяч четыреста шестьдесят два рубля 81 копейка</t>
  </si>
  <si>
    <t>Начислено всего 148 978,38</t>
  </si>
  <si>
    <t>в том числе:</t>
  </si>
  <si>
    <t>* Монтаж водоотливов на козырьках (смета)</t>
  </si>
  <si>
    <t>* Ремонт кровли козырьков (смета)</t>
  </si>
  <si>
    <t>Непредвиденные расходы  70 ч/ч</t>
  </si>
  <si>
    <t>Работы по договору всего</t>
  </si>
  <si>
    <t>Справочно:</t>
  </si>
  <si>
    <t>Задолженность населения по оплате на 01.01.2021г.</t>
  </si>
  <si>
    <t>Задолженность населения по оплате на 01.01.2022г.</t>
  </si>
  <si>
    <t>Прирост (+) / уменьшение (-) задолженности за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</si>
</sst>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6" fillId="0" borderId="0"/>
  </cellStyleXfs>
  <cellXfs count="8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2" fontId="7" fillId="0" borderId="0" xfId="1" applyNumberFormat="1" applyFont="1" applyAlignment="1">
      <alignment wrapText="1"/>
    </xf>
    <xf numFmtId="0" fontId="4" fillId="0" borderId="0" xfId="0" applyFont="1" applyAlignment="1"/>
    <xf numFmtId="2" fontId="4" fillId="0" borderId="0" xfId="1" applyNumberFormat="1" applyFont="1" applyAlignment="1">
      <alignment wrapText="1"/>
    </xf>
    <xf numFmtId="2" fontId="4" fillId="0" borderId="0" xfId="0" applyNumberFormat="1" applyFont="1" applyAlignment="1">
      <alignment wrapText="1"/>
    </xf>
    <xf numFmtId="2" fontId="7" fillId="0" borderId="0" xfId="0" applyNumberFormat="1" applyFont="1" applyAlignment="1">
      <alignment wrapText="1"/>
    </xf>
    <xf numFmtId="0" fontId="3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1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12" fillId="0" borderId="4" xfId="0" applyFont="1" applyBorder="1" applyAlignment="1">
      <alignment wrapText="1"/>
    </xf>
    <xf numFmtId="0" fontId="12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4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43" fontId="8" fillId="0" borderId="1" xfId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0" borderId="1" xfId="1" applyFont="1" applyBorder="1" applyAlignment="1">
      <alignment horizontal="center"/>
    </xf>
    <xf numFmtId="164" fontId="3" fillId="0" borderId="0" xfId="1" applyNumberFormat="1" applyFont="1" applyBorder="1"/>
    <xf numFmtId="4" fontId="3" fillId="0" borderId="0" xfId="0" applyNumberFormat="1" applyFont="1"/>
    <xf numFmtId="0" fontId="3" fillId="0" borderId="0" xfId="0" applyFont="1" applyBorder="1"/>
    <xf numFmtId="43" fontId="3" fillId="2" borderId="1" xfId="1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3" fillId="0" borderId="0" xfId="0" applyNumberFormat="1" applyFont="1"/>
    <xf numFmtId="49" fontId="3" fillId="2" borderId="1" xfId="0" applyNumberFormat="1" applyFont="1" applyFill="1" applyBorder="1" applyAlignment="1">
      <alignment vertical="center" wrapText="1"/>
    </xf>
    <xf numFmtId="49" fontId="3" fillId="2" borderId="6" xfId="0" applyNumberFormat="1" applyFont="1" applyFill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43" fontId="3" fillId="0" borderId="0" xfId="1" applyFont="1" applyAlignment="1">
      <alignment horizontal="left"/>
    </xf>
    <xf numFmtId="43" fontId="3" fillId="0" borderId="0" xfId="1" applyFont="1"/>
    <xf numFmtId="43" fontId="7" fillId="0" borderId="0" xfId="1" applyFont="1" applyAlignment="1">
      <alignment wrapText="1"/>
    </xf>
    <xf numFmtId="43" fontId="4" fillId="0" borderId="0" xfId="1" applyFont="1" applyAlignment="1">
      <alignment wrapText="1"/>
    </xf>
    <xf numFmtId="43" fontId="4" fillId="0" borderId="0" xfId="0" applyNumberFormat="1" applyFont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3" xfId="0" applyFont="1" applyFill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11" fillId="0" borderId="0" xfId="0" applyFont="1" applyAlignment="1">
      <alignment horizontal="right" wrapText="1"/>
    </xf>
    <xf numFmtId="49" fontId="3" fillId="0" borderId="1" xfId="0" applyNumberFormat="1" applyFont="1" applyBorder="1" applyAlignment="1">
      <alignment horizontal="left"/>
    </xf>
    <xf numFmtId="49" fontId="3" fillId="0" borderId="5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left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topLeftCell="A19" zoomScaleNormal="100" zoomScaleSheetLayoutView="100" workbookViewId="0">
      <selection activeCell="A57" sqref="A57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63" t="s">
        <v>11</v>
      </c>
      <c r="B1" s="63"/>
      <c r="C1" s="63"/>
      <c r="D1" s="63"/>
      <c r="E1" s="63"/>
    </row>
    <row r="2" spans="1:5" ht="36.75" customHeight="1" x14ac:dyDescent="0.25">
      <c r="A2" s="64" t="s">
        <v>12</v>
      </c>
      <c r="B2" s="65"/>
      <c r="C2" s="65"/>
      <c r="D2" s="65"/>
      <c r="E2" s="65"/>
    </row>
    <row r="3" spans="1:5" x14ac:dyDescent="0.25">
      <c r="A3" s="66" t="s">
        <v>47</v>
      </c>
      <c r="B3" s="66"/>
      <c r="C3" s="66"/>
      <c r="D3" s="66"/>
      <c r="E3" s="66"/>
    </row>
    <row r="4" spans="1:5" s="1" customFormat="1" ht="15.75" x14ac:dyDescent="0.25">
      <c r="A4" s="20" t="s">
        <v>13</v>
      </c>
      <c r="B4" s="4"/>
      <c r="C4" s="4"/>
      <c r="D4" s="71" t="s">
        <v>48</v>
      </c>
      <c r="E4" s="71"/>
    </row>
    <row r="5" spans="1:5" x14ac:dyDescent="0.25">
      <c r="A5" s="23"/>
      <c r="B5" s="4"/>
      <c r="C5" s="4"/>
      <c r="D5" s="4"/>
      <c r="E5" s="4"/>
    </row>
    <row r="6" spans="1:5" ht="20.25" customHeight="1" x14ac:dyDescent="0.25">
      <c r="A6" s="67" t="s">
        <v>0</v>
      </c>
      <c r="B6" s="67"/>
      <c r="C6" s="67"/>
      <c r="D6" s="67"/>
      <c r="E6" s="67"/>
    </row>
    <row r="7" spans="1:5" ht="17.25" customHeight="1" x14ac:dyDescent="0.25">
      <c r="A7" s="68" t="s">
        <v>26</v>
      </c>
      <c r="B7" s="68"/>
      <c r="C7" s="68"/>
      <c r="D7" s="68"/>
      <c r="E7" s="68"/>
    </row>
    <row r="8" spans="1:5" x14ac:dyDescent="0.25">
      <c r="A8" s="61" t="s">
        <v>1</v>
      </c>
      <c r="B8" s="61"/>
      <c r="C8" s="61"/>
      <c r="D8" s="61"/>
      <c r="E8" s="61"/>
    </row>
    <row r="9" spans="1:5" x14ac:dyDescent="0.25">
      <c r="A9" s="67" t="s">
        <v>27</v>
      </c>
      <c r="B9" s="67"/>
      <c r="C9" s="67"/>
      <c r="D9" s="67"/>
      <c r="E9" s="67"/>
    </row>
    <row r="10" spans="1:5" ht="28.5" customHeight="1" x14ac:dyDescent="0.25">
      <c r="A10" s="69" t="s">
        <v>14</v>
      </c>
      <c r="B10" s="70"/>
      <c r="C10" s="70"/>
      <c r="D10" s="70"/>
      <c r="E10" s="70"/>
    </row>
    <row r="11" spans="1:5" ht="28.5" customHeight="1" x14ac:dyDescent="0.25">
      <c r="A11" s="67" t="s">
        <v>28</v>
      </c>
      <c r="B11" s="67"/>
      <c r="C11" s="67"/>
      <c r="D11" s="67"/>
      <c r="E11" s="67"/>
    </row>
    <row r="12" spans="1:5" ht="20.25" customHeight="1" x14ac:dyDescent="0.25">
      <c r="A12" s="61" t="s">
        <v>15</v>
      </c>
      <c r="B12" s="62"/>
      <c r="C12" s="62"/>
      <c r="D12" s="62"/>
      <c r="E12" s="62"/>
    </row>
    <row r="13" spans="1:5" x14ac:dyDescent="0.25">
      <c r="A13" s="67" t="s">
        <v>22</v>
      </c>
      <c r="B13" s="67"/>
      <c r="C13" s="67"/>
      <c r="D13" s="67"/>
      <c r="E13" s="67"/>
    </row>
    <row r="14" spans="1:5" ht="18.75" customHeight="1" x14ac:dyDescent="0.25">
      <c r="A14" s="61" t="s">
        <v>2</v>
      </c>
      <c r="B14" s="62"/>
      <c r="C14" s="62"/>
      <c r="D14" s="62"/>
      <c r="E14" s="62"/>
    </row>
    <row r="15" spans="1:5" x14ac:dyDescent="0.25">
      <c r="A15" s="67" t="s">
        <v>23</v>
      </c>
      <c r="B15" s="67"/>
      <c r="C15" s="67"/>
      <c r="D15" s="67"/>
      <c r="E15" s="67"/>
    </row>
    <row r="16" spans="1:5" ht="17.25" customHeight="1" x14ac:dyDescent="0.25">
      <c r="A16" s="61" t="s">
        <v>16</v>
      </c>
      <c r="B16" s="62"/>
      <c r="C16" s="62"/>
      <c r="D16" s="62"/>
      <c r="E16" s="62"/>
    </row>
    <row r="17" spans="1:7" ht="30" customHeight="1" x14ac:dyDescent="0.25">
      <c r="A17" s="67" t="s">
        <v>17</v>
      </c>
      <c r="B17" s="67"/>
      <c r="C17" s="67"/>
      <c r="D17" s="67"/>
      <c r="E17" s="67"/>
    </row>
    <row r="18" spans="1:7" ht="61.5" customHeight="1" x14ac:dyDescent="0.25">
      <c r="A18" s="67" t="s">
        <v>29</v>
      </c>
      <c r="B18" s="67"/>
      <c r="C18" s="67"/>
      <c r="D18" s="67"/>
      <c r="E18" s="67"/>
    </row>
    <row r="19" spans="1:7" ht="31.5" customHeight="1" x14ac:dyDescent="0.25">
      <c r="A19" s="73" t="s">
        <v>30</v>
      </c>
      <c r="B19" s="73"/>
      <c r="C19" s="73"/>
      <c r="D19" s="73"/>
      <c r="E19" s="73"/>
    </row>
    <row r="20" spans="1:7" x14ac:dyDescent="0.25">
      <c r="A20" s="73"/>
      <c r="B20" s="73"/>
      <c r="C20" s="73"/>
      <c r="D20" s="73"/>
      <c r="E20" s="73"/>
      <c r="F20" s="2">
        <v>717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45</v>
      </c>
      <c r="B22" s="8" t="s">
        <v>42</v>
      </c>
      <c r="C22" s="3" t="s">
        <v>4</v>
      </c>
      <c r="D22" s="3">
        <v>11.38</v>
      </c>
      <c r="E22" s="7">
        <f>D22*F20*G20</f>
        <v>24478.380000000005</v>
      </c>
    </row>
    <row r="23" spans="1:7" x14ac:dyDescent="0.25">
      <c r="A23" s="6" t="s">
        <v>43</v>
      </c>
      <c r="B23" s="8" t="s">
        <v>24</v>
      </c>
      <c r="C23" s="3" t="s">
        <v>4</v>
      </c>
      <c r="D23" s="3">
        <v>3.43</v>
      </c>
      <c r="E23" s="7">
        <f>D23*F20*G20</f>
        <v>7377.93</v>
      </c>
    </row>
    <row r="24" spans="1:7" ht="75" x14ac:dyDescent="0.25">
      <c r="A24" s="6" t="s">
        <v>46</v>
      </c>
      <c r="B24" s="8" t="s">
        <v>32</v>
      </c>
      <c r="C24" s="3" t="s">
        <v>4</v>
      </c>
      <c r="D24" s="3"/>
      <c r="E24" s="7">
        <f>790.76*3</f>
        <v>2372.2799999999997</v>
      </c>
    </row>
    <row r="25" spans="1:7" x14ac:dyDescent="0.25">
      <c r="A25" s="6" t="s">
        <v>31</v>
      </c>
      <c r="B25" s="8" t="s">
        <v>32</v>
      </c>
      <c r="C25" s="3" t="s">
        <v>33</v>
      </c>
      <c r="D25" s="3"/>
      <c r="E25" s="7">
        <v>0</v>
      </c>
    </row>
    <row r="26" spans="1:7" x14ac:dyDescent="0.25">
      <c r="A26" s="6" t="s">
        <v>49</v>
      </c>
      <c r="B26" s="8" t="s">
        <v>50</v>
      </c>
      <c r="C26" s="3" t="s">
        <v>51</v>
      </c>
      <c r="D26" s="3">
        <v>3</v>
      </c>
      <c r="E26" s="7">
        <f>D26*206.95</f>
        <v>620.84999999999991</v>
      </c>
    </row>
    <row r="27" spans="1:7" s="13" customFormat="1" ht="14.25" x14ac:dyDescent="0.2">
      <c r="A27" s="9" t="s">
        <v>25</v>
      </c>
      <c r="B27" s="10"/>
      <c r="C27" s="11"/>
      <c r="D27" s="11"/>
      <c r="E27" s="12">
        <f>SUM(E22:E26)</f>
        <v>34849.440000000002</v>
      </c>
    </row>
    <row r="29" spans="1:7" ht="41.25" customHeight="1" x14ac:dyDescent="0.25">
      <c r="A29" s="74" t="s">
        <v>52</v>
      </c>
      <c r="B29" s="74"/>
      <c r="C29" s="74"/>
      <c r="D29" s="74"/>
      <c r="E29" s="74"/>
    </row>
    <row r="30" spans="1:7" ht="37.5" customHeight="1" x14ac:dyDescent="0.25">
      <c r="A30" s="67" t="s">
        <v>21</v>
      </c>
      <c r="B30" s="67"/>
      <c r="C30" s="67"/>
      <c r="D30" s="67"/>
      <c r="E30" s="67"/>
    </row>
    <row r="31" spans="1:7" x14ac:dyDescent="0.25">
      <c r="A31" s="67" t="s">
        <v>20</v>
      </c>
      <c r="B31" s="67"/>
      <c r="C31" s="67"/>
      <c r="D31" s="67"/>
      <c r="E31" s="67"/>
    </row>
    <row r="32" spans="1:7" ht="32.25" customHeight="1" x14ac:dyDescent="0.25">
      <c r="A32" s="67" t="s">
        <v>34</v>
      </c>
      <c r="B32" s="67"/>
      <c r="C32" s="67"/>
      <c r="D32" s="67"/>
      <c r="E32" s="67"/>
    </row>
    <row r="33" spans="1:5" x14ac:dyDescent="0.25">
      <c r="A33" s="67" t="s">
        <v>18</v>
      </c>
      <c r="B33" s="67"/>
      <c r="C33" s="67"/>
      <c r="D33" s="67"/>
      <c r="E33" s="67"/>
    </row>
    <row r="34" spans="1:5" x14ac:dyDescent="0.25">
      <c r="A34" s="72" t="s">
        <v>5</v>
      </c>
      <c r="B34" s="72"/>
      <c r="C34" s="72"/>
      <c r="D34" s="72"/>
      <c r="E34" s="72"/>
    </row>
    <row r="35" spans="1:5" x14ac:dyDescent="0.25">
      <c r="A35" s="67" t="s">
        <v>18</v>
      </c>
      <c r="B35" s="67"/>
      <c r="C35" s="67"/>
      <c r="D35" s="67"/>
      <c r="E35" s="67"/>
    </row>
    <row r="36" spans="1:5" x14ac:dyDescent="0.25">
      <c r="A36" s="75" t="s">
        <v>35</v>
      </c>
      <c r="B36" s="75"/>
      <c r="C36" s="75"/>
      <c r="D36" s="75"/>
      <c r="E36" s="75"/>
    </row>
    <row r="37" spans="1:5" x14ac:dyDescent="0.25">
      <c r="B37" s="76" t="s">
        <v>19</v>
      </c>
      <c r="C37" s="76"/>
      <c r="D37" s="76"/>
      <c r="E37" s="5" t="s">
        <v>6</v>
      </c>
    </row>
    <row r="38" spans="1:5" x14ac:dyDescent="0.25">
      <c r="A38" s="22"/>
      <c r="B38" s="22"/>
      <c r="C38" s="22"/>
      <c r="D38" s="22"/>
      <c r="E38" s="22"/>
    </row>
    <row r="39" spans="1:5" x14ac:dyDescent="0.25">
      <c r="A39" s="75" t="s">
        <v>36</v>
      </c>
      <c r="B39" s="75"/>
      <c r="C39" s="75"/>
      <c r="D39" s="75"/>
      <c r="E39" s="75"/>
    </row>
    <row r="40" spans="1:5" x14ac:dyDescent="0.25">
      <c r="B40" s="76" t="s">
        <v>19</v>
      </c>
      <c r="C40" s="76"/>
      <c r="D40" s="76"/>
      <c r="E40" s="5" t="s">
        <v>6</v>
      </c>
    </row>
    <row r="42" spans="1:5" x14ac:dyDescent="0.25">
      <c r="A42" s="2" t="s">
        <v>44</v>
      </c>
    </row>
    <row r="43" spans="1:5" x14ac:dyDescent="0.25">
      <c r="A43" s="13" t="s">
        <v>37</v>
      </c>
    </row>
    <row r="44" spans="1:5" x14ac:dyDescent="0.25">
      <c r="A44" s="2" t="s">
        <v>41</v>
      </c>
      <c r="B44" s="14">
        <v>30841.79</v>
      </c>
    </row>
    <row r="45" spans="1:5" x14ac:dyDescent="0.25">
      <c r="A45" s="15" t="s">
        <v>53</v>
      </c>
      <c r="B45" s="16"/>
    </row>
    <row r="46" spans="1:5" x14ac:dyDescent="0.25">
      <c r="A46" s="2" t="s">
        <v>39</v>
      </c>
      <c r="B46" s="16">
        <v>35639.410000000003</v>
      </c>
    </row>
    <row r="47" spans="1:5" ht="30" x14ac:dyDescent="0.25">
      <c r="A47" s="21" t="s">
        <v>40</v>
      </c>
      <c r="B47" s="17">
        <f>E27</f>
        <v>34849.440000000002</v>
      </c>
    </row>
    <row r="48" spans="1:5" x14ac:dyDescent="0.25">
      <c r="A48" s="13" t="s">
        <v>38</v>
      </c>
      <c r="B48" s="18">
        <f>B44+B46-B47</f>
        <v>31631.760000000009</v>
      </c>
    </row>
  </sheetData>
  <mergeCells count="30">
    <mergeCell ref="A35:E35"/>
    <mergeCell ref="A36:E36"/>
    <mergeCell ref="B37:D37"/>
    <mergeCell ref="A39:E39"/>
    <mergeCell ref="B40:D40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D4:E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topLeftCell="A22" zoomScaleNormal="100" zoomScaleSheetLayoutView="100" workbookViewId="0">
      <selection activeCell="D26" sqref="D26:D31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63" t="s">
        <v>11</v>
      </c>
      <c r="B1" s="63"/>
      <c r="C1" s="63"/>
      <c r="D1" s="63"/>
      <c r="E1" s="63"/>
    </row>
    <row r="2" spans="1:5" ht="36.75" customHeight="1" x14ac:dyDescent="0.25">
      <c r="A2" s="64" t="s">
        <v>12</v>
      </c>
      <c r="B2" s="65"/>
      <c r="C2" s="65"/>
      <c r="D2" s="65"/>
      <c r="E2" s="65"/>
    </row>
    <row r="3" spans="1:5" x14ac:dyDescent="0.25">
      <c r="A3" s="66" t="s">
        <v>57</v>
      </c>
      <c r="B3" s="66"/>
      <c r="C3" s="66"/>
      <c r="D3" s="66"/>
      <c r="E3" s="66"/>
    </row>
    <row r="4" spans="1:5" s="1" customFormat="1" ht="15.75" x14ac:dyDescent="0.25">
      <c r="A4" s="30" t="s">
        <v>13</v>
      </c>
      <c r="B4" s="31"/>
      <c r="C4" s="31"/>
      <c r="D4" s="78" t="s">
        <v>58</v>
      </c>
      <c r="E4" s="78"/>
    </row>
    <row r="5" spans="1:5" x14ac:dyDescent="0.25">
      <c r="A5" s="26"/>
      <c r="B5" s="4"/>
      <c r="C5" s="4"/>
      <c r="D5" s="4"/>
      <c r="E5" s="4"/>
    </row>
    <row r="6" spans="1:5" ht="20.25" customHeight="1" x14ac:dyDescent="0.25">
      <c r="A6" s="67" t="s">
        <v>0</v>
      </c>
      <c r="B6" s="67"/>
      <c r="C6" s="67"/>
      <c r="D6" s="67"/>
      <c r="E6" s="67"/>
    </row>
    <row r="7" spans="1:5" ht="17.25" customHeight="1" x14ac:dyDescent="0.25">
      <c r="A7" s="68" t="s">
        <v>26</v>
      </c>
      <c r="B7" s="68"/>
      <c r="C7" s="68"/>
      <c r="D7" s="68"/>
      <c r="E7" s="68"/>
    </row>
    <row r="8" spans="1:5" x14ac:dyDescent="0.25">
      <c r="A8" s="61" t="s">
        <v>1</v>
      </c>
      <c r="B8" s="61"/>
      <c r="C8" s="61"/>
      <c r="D8" s="61"/>
      <c r="E8" s="61"/>
    </row>
    <row r="9" spans="1:5" x14ac:dyDescent="0.25">
      <c r="A9" s="67" t="s">
        <v>27</v>
      </c>
      <c r="B9" s="67"/>
      <c r="C9" s="67"/>
      <c r="D9" s="67"/>
      <c r="E9" s="67"/>
    </row>
    <row r="10" spans="1:5" ht="28.5" customHeight="1" x14ac:dyDescent="0.25">
      <c r="A10" s="69" t="s">
        <v>14</v>
      </c>
      <c r="B10" s="70"/>
      <c r="C10" s="70"/>
      <c r="D10" s="70"/>
      <c r="E10" s="70"/>
    </row>
    <row r="11" spans="1:5" ht="28.5" customHeight="1" x14ac:dyDescent="0.25">
      <c r="A11" s="67" t="s">
        <v>28</v>
      </c>
      <c r="B11" s="67"/>
      <c r="C11" s="67"/>
      <c r="D11" s="67"/>
      <c r="E11" s="67"/>
    </row>
    <row r="12" spans="1:5" ht="20.25" customHeight="1" x14ac:dyDescent="0.25">
      <c r="A12" s="61" t="s">
        <v>15</v>
      </c>
      <c r="B12" s="62"/>
      <c r="C12" s="62"/>
      <c r="D12" s="62"/>
      <c r="E12" s="62"/>
    </row>
    <row r="13" spans="1:5" x14ac:dyDescent="0.25">
      <c r="A13" s="67" t="s">
        <v>22</v>
      </c>
      <c r="B13" s="67"/>
      <c r="C13" s="67"/>
      <c r="D13" s="67"/>
      <c r="E13" s="67"/>
    </row>
    <row r="14" spans="1:5" ht="18.75" customHeight="1" x14ac:dyDescent="0.25">
      <c r="A14" s="61" t="s">
        <v>2</v>
      </c>
      <c r="B14" s="62"/>
      <c r="C14" s="62"/>
      <c r="D14" s="62"/>
      <c r="E14" s="62"/>
    </row>
    <row r="15" spans="1:5" x14ac:dyDescent="0.25">
      <c r="A15" s="67" t="s">
        <v>23</v>
      </c>
      <c r="B15" s="67"/>
      <c r="C15" s="67"/>
      <c r="D15" s="67"/>
      <c r="E15" s="67"/>
    </row>
    <row r="16" spans="1:5" ht="17.25" customHeight="1" x14ac:dyDescent="0.25">
      <c r="A16" s="61" t="s">
        <v>16</v>
      </c>
      <c r="B16" s="62"/>
      <c r="C16" s="62"/>
      <c r="D16" s="62"/>
      <c r="E16" s="62"/>
    </row>
    <row r="17" spans="1:7" ht="30" customHeight="1" x14ac:dyDescent="0.25">
      <c r="A17" s="67" t="s">
        <v>17</v>
      </c>
      <c r="B17" s="67"/>
      <c r="C17" s="67"/>
      <c r="D17" s="67"/>
      <c r="E17" s="67"/>
    </row>
    <row r="18" spans="1:7" ht="61.5" customHeight="1" x14ac:dyDescent="0.25">
      <c r="A18" s="67" t="s">
        <v>29</v>
      </c>
      <c r="B18" s="67"/>
      <c r="C18" s="67"/>
      <c r="D18" s="67"/>
      <c r="E18" s="67"/>
    </row>
    <row r="19" spans="1:7" ht="31.5" customHeight="1" x14ac:dyDescent="0.25">
      <c r="A19" s="73" t="s">
        <v>30</v>
      </c>
      <c r="B19" s="73"/>
      <c r="C19" s="73"/>
      <c r="D19" s="73"/>
      <c r="E19" s="73"/>
    </row>
    <row r="20" spans="1:7" x14ac:dyDescent="0.25">
      <c r="A20" s="73"/>
      <c r="B20" s="73"/>
      <c r="C20" s="73"/>
      <c r="D20" s="73"/>
      <c r="E20" s="73"/>
      <c r="F20" s="2">
        <v>717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45</v>
      </c>
      <c r="B22" s="8" t="s">
        <v>42</v>
      </c>
      <c r="C22" s="3" t="s">
        <v>4</v>
      </c>
      <c r="D22" s="3">
        <v>11.38</v>
      </c>
      <c r="E22" s="7">
        <f>D22*F20*G20</f>
        <v>24478.380000000005</v>
      </c>
    </row>
    <row r="23" spans="1:7" x14ac:dyDescent="0.25">
      <c r="A23" s="6" t="s">
        <v>43</v>
      </c>
      <c r="B23" s="8" t="s">
        <v>24</v>
      </c>
      <c r="C23" s="3" t="s">
        <v>4</v>
      </c>
      <c r="D23" s="3">
        <v>3.43</v>
      </c>
      <c r="E23" s="7">
        <f>D23*F20*G20</f>
        <v>7377.93</v>
      </c>
    </row>
    <row r="24" spans="1:7" ht="60" x14ac:dyDescent="0.25">
      <c r="A24" s="6" t="s">
        <v>55</v>
      </c>
      <c r="B24" s="8" t="s">
        <v>56</v>
      </c>
      <c r="C24" s="3" t="s">
        <v>4</v>
      </c>
      <c r="D24" s="3"/>
      <c r="E24" s="7">
        <f>790.76*2</f>
        <v>1581.52</v>
      </c>
    </row>
    <row r="25" spans="1:7" x14ac:dyDescent="0.25">
      <c r="A25" s="6" t="s">
        <v>31</v>
      </c>
      <c r="B25" s="8" t="s">
        <v>56</v>
      </c>
      <c r="C25" s="3" t="s">
        <v>33</v>
      </c>
      <c r="D25" s="3"/>
      <c r="E25" s="7">
        <v>0</v>
      </c>
    </row>
    <row r="26" spans="1:7" ht="30" x14ac:dyDescent="0.25">
      <c r="A26" s="32" t="s">
        <v>59</v>
      </c>
      <c r="B26" s="33" t="s">
        <v>65</v>
      </c>
      <c r="C26" s="3" t="s">
        <v>51</v>
      </c>
      <c r="D26" s="33">
        <v>20</v>
      </c>
      <c r="E26" s="7">
        <f>D26*206.95</f>
        <v>4139</v>
      </c>
    </row>
    <row r="27" spans="1:7" ht="30" x14ac:dyDescent="0.25">
      <c r="A27" s="32" t="s">
        <v>60</v>
      </c>
      <c r="B27" s="33" t="s">
        <v>65</v>
      </c>
      <c r="C27" s="3" t="s">
        <v>51</v>
      </c>
      <c r="D27" s="33">
        <v>13</v>
      </c>
      <c r="E27" s="7">
        <f t="shared" ref="E27:E31" si="0">D27*206.95</f>
        <v>2690.35</v>
      </c>
    </row>
    <row r="28" spans="1:7" ht="30" x14ac:dyDescent="0.25">
      <c r="A28" s="32" t="s">
        <v>61</v>
      </c>
      <c r="B28" s="33" t="s">
        <v>66</v>
      </c>
      <c r="C28" s="3" t="s">
        <v>51</v>
      </c>
      <c r="D28" s="33">
        <v>8</v>
      </c>
      <c r="E28" s="7">
        <f t="shared" si="0"/>
        <v>1655.6</v>
      </c>
    </row>
    <row r="29" spans="1:7" ht="30" x14ac:dyDescent="0.25">
      <c r="A29" s="32" t="s">
        <v>62</v>
      </c>
      <c r="B29" s="33" t="s">
        <v>66</v>
      </c>
      <c r="C29" s="3" t="s">
        <v>51</v>
      </c>
      <c r="D29" s="34">
        <v>8</v>
      </c>
      <c r="E29" s="7">
        <f t="shared" si="0"/>
        <v>1655.6</v>
      </c>
    </row>
    <row r="30" spans="1:7" ht="30" x14ac:dyDescent="0.25">
      <c r="A30" s="32" t="s">
        <v>63</v>
      </c>
      <c r="B30" s="33" t="s">
        <v>66</v>
      </c>
      <c r="C30" s="3" t="s">
        <v>51</v>
      </c>
      <c r="D30" s="33">
        <v>14</v>
      </c>
      <c r="E30" s="7">
        <f t="shared" si="0"/>
        <v>2897.2999999999997</v>
      </c>
    </row>
    <row r="31" spans="1:7" x14ac:dyDescent="0.25">
      <c r="A31" s="32" t="s">
        <v>64</v>
      </c>
      <c r="B31" s="33" t="s">
        <v>67</v>
      </c>
      <c r="C31" s="3" t="s">
        <v>51</v>
      </c>
      <c r="D31" s="33">
        <v>2</v>
      </c>
      <c r="E31" s="7">
        <f t="shared" si="0"/>
        <v>413.9</v>
      </c>
    </row>
    <row r="32" spans="1:7" s="13" customFormat="1" ht="14.25" x14ac:dyDescent="0.2">
      <c r="A32" s="9" t="s">
        <v>25</v>
      </c>
      <c r="B32" s="10"/>
      <c r="C32" s="11"/>
      <c r="D32" s="11"/>
      <c r="E32" s="12">
        <f>SUM(E22:E31)</f>
        <v>46889.58</v>
      </c>
    </row>
    <row r="34" spans="1:5" ht="41.25" customHeight="1" x14ac:dyDescent="0.25">
      <c r="A34" s="77" t="s">
        <v>54</v>
      </c>
      <c r="B34" s="77"/>
      <c r="C34" s="77"/>
      <c r="D34" s="77"/>
      <c r="E34" s="77"/>
    </row>
    <row r="35" spans="1:5" ht="37.5" customHeight="1" x14ac:dyDescent="0.25">
      <c r="A35" s="67" t="s">
        <v>21</v>
      </c>
      <c r="B35" s="67"/>
      <c r="C35" s="67"/>
      <c r="D35" s="67"/>
      <c r="E35" s="67"/>
    </row>
    <row r="36" spans="1:5" x14ac:dyDescent="0.25">
      <c r="A36" s="67" t="s">
        <v>20</v>
      </c>
      <c r="B36" s="67"/>
      <c r="C36" s="67"/>
      <c r="D36" s="67"/>
      <c r="E36" s="67"/>
    </row>
    <row r="37" spans="1:5" ht="32.25" customHeight="1" x14ac:dyDescent="0.25">
      <c r="A37" s="67" t="s">
        <v>34</v>
      </c>
      <c r="B37" s="67"/>
      <c r="C37" s="67"/>
      <c r="D37" s="67"/>
      <c r="E37" s="67"/>
    </row>
    <row r="38" spans="1:5" x14ac:dyDescent="0.25">
      <c r="A38" s="67" t="s">
        <v>18</v>
      </c>
      <c r="B38" s="67"/>
      <c r="C38" s="67"/>
      <c r="D38" s="67"/>
      <c r="E38" s="67"/>
    </row>
    <row r="39" spans="1:5" x14ac:dyDescent="0.25">
      <c r="A39" s="72" t="s">
        <v>5</v>
      </c>
      <c r="B39" s="72"/>
      <c r="C39" s="72"/>
      <c r="D39" s="72"/>
      <c r="E39" s="72"/>
    </row>
    <row r="40" spans="1:5" x14ac:dyDescent="0.25">
      <c r="A40" s="67" t="s">
        <v>18</v>
      </c>
      <c r="B40" s="67"/>
      <c r="C40" s="67"/>
      <c r="D40" s="67"/>
      <c r="E40" s="67"/>
    </row>
    <row r="41" spans="1:5" x14ac:dyDescent="0.25">
      <c r="A41" s="75" t="s">
        <v>35</v>
      </c>
      <c r="B41" s="75"/>
      <c r="C41" s="75"/>
      <c r="D41" s="75"/>
      <c r="E41" s="75"/>
    </row>
    <row r="42" spans="1:5" x14ac:dyDescent="0.25">
      <c r="B42" s="76" t="s">
        <v>19</v>
      </c>
      <c r="C42" s="76"/>
      <c r="D42" s="76"/>
      <c r="E42" s="5" t="s">
        <v>6</v>
      </c>
    </row>
    <row r="43" spans="1:5" x14ac:dyDescent="0.25">
      <c r="A43" s="25"/>
      <c r="B43" s="25"/>
      <c r="C43" s="25"/>
      <c r="D43" s="25"/>
      <c r="E43" s="25"/>
    </row>
    <row r="44" spans="1:5" x14ac:dyDescent="0.25">
      <c r="A44" s="75" t="s">
        <v>36</v>
      </c>
      <c r="B44" s="75"/>
      <c r="C44" s="75"/>
      <c r="D44" s="75"/>
      <c r="E44" s="75"/>
    </row>
    <row r="45" spans="1:5" x14ac:dyDescent="0.25">
      <c r="B45" s="76" t="s">
        <v>19</v>
      </c>
      <c r="C45" s="76"/>
      <c r="D45" s="76"/>
      <c r="E45" s="5" t="s">
        <v>6</v>
      </c>
    </row>
    <row r="47" spans="1:5" x14ac:dyDescent="0.25">
      <c r="A47" s="2" t="s">
        <v>44</v>
      </c>
    </row>
    <row r="48" spans="1:5" x14ac:dyDescent="0.25">
      <c r="A48" s="13" t="s">
        <v>37</v>
      </c>
    </row>
    <row r="49" spans="1:2" x14ac:dyDescent="0.25">
      <c r="A49" s="2" t="s">
        <v>41</v>
      </c>
      <c r="B49" s="14">
        <f>'1кв'!B48</f>
        <v>31631.760000000009</v>
      </c>
    </row>
    <row r="50" spans="1:2" x14ac:dyDescent="0.25">
      <c r="A50" s="15" t="s">
        <v>53</v>
      </c>
      <c r="B50" s="16"/>
    </row>
    <row r="51" spans="1:2" x14ac:dyDescent="0.25">
      <c r="A51" s="2" t="s">
        <v>39</v>
      </c>
      <c r="B51" s="16">
        <v>35639.410000000003</v>
      </c>
    </row>
    <row r="52" spans="1:2" ht="30" x14ac:dyDescent="0.25">
      <c r="A52" s="24" t="s">
        <v>40</v>
      </c>
      <c r="B52" s="17">
        <f>E32</f>
        <v>46889.58</v>
      </c>
    </row>
    <row r="53" spans="1:2" x14ac:dyDescent="0.25">
      <c r="A53" s="13" t="s">
        <v>38</v>
      </c>
      <c r="B53" s="18">
        <f>B49+B51-B52</f>
        <v>20381.590000000011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5:D45"/>
    <mergeCell ref="A20:E20"/>
    <mergeCell ref="A34:E34"/>
    <mergeCell ref="A35:E35"/>
    <mergeCell ref="A36:E36"/>
    <mergeCell ref="A37:E37"/>
    <mergeCell ref="A38:E38"/>
    <mergeCell ref="A39:E39"/>
    <mergeCell ref="A40:E40"/>
    <mergeCell ref="A41:E41"/>
    <mergeCell ref="B42:D42"/>
    <mergeCell ref="A44:E44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topLeftCell="A22" zoomScaleNormal="100" zoomScaleSheetLayoutView="100" workbookViewId="0">
      <selection activeCell="B48" sqref="B4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16384" width="9.140625" style="2"/>
  </cols>
  <sheetData>
    <row r="1" spans="1:5" ht="15.75" x14ac:dyDescent="0.25">
      <c r="A1" s="63" t="s">
        <v>11</v>
      </c>
      <c r="B1" s="63"/>
      <c r="C1" s="63"/>
      <c r="D1" s="63"/>
      <c r="E1" s="63"/>
    </row>
    <row r="2" spans="1:5" ht="36.75" customHeight="1" x14ac:dyDescent="0.25">
      <c r="A2" s="64" t="s">
        <v>12</v>
      </c>
      <c r="B2" s="65"/>
      <c r="C2" s="65"/>
      <c r="D2" s="65"/>
      <c r="E2" s="65"/>
    </row>
    <row r="3" spans="1:5" x14ac:dyDescent="0.25">
      <c r="A3" s="66" t="s">
        <v>68</v>
      </c>
      <c r="B3" s="66"/>
      <c r="C3" s="66"/>
      <c r="D3" s="66"/>
      <c r="E3" s="66"/>
    </row>
    <row r="4" spans="1:5" s="1" customFormat="1" ht="15.75" x14ac:dyDescent="0.25">
      <c r="A4" s="30" t="s">
        <v>13</v>
      </c>
      <c r="B4" s="31"/>
      <c r="C4" s="31"/>
      <c r="D4" s="78" t="s">
        <v>69</v>
      </c>
      <c r="E4" s="78"/>
    </row>
    <row r="5" spans="1:5" x14ac:dyDescent="0.25">
      <c r="A5" s="28"/>
      <c r="B5" s="4"/>
      <c r="C5" s="4"/>
      <c r="D5" s="4"/>
      <c r="E5" s="4"/>
    </row>
    <row r="6" spans="1:5" ht="20.25" customHeight="1" x14ac:dyDescent="0.25">
      <c r="A6" s="67" t="s">
        <v>0</v>
      </c>
      <c r="B6" s="67"/>
      <c r="C6" s="67"/>
      <c r="D6" s="67"/>
      <c r="E6" s="67"/>
    </row>
    <row r="7" spans="1:5" ht="17.25" customHeight="1" x14ac:dyDescent="0.25">
      <c r="A7" s="68" t="s">
        <v>26</v>
      </c>
      <c r="B7" s="68"/>
      <c r="C7" s="68"/>
      <c r="D7" s="68"/>
      <c r="E7" s="68"/>
    </row>
    <row r="8" spans="1:5" x14ac:dyDescent="0.25">
      <c r="A8" s="61" t="s">
        <v>1</v>
      </c>
      <c r="B8" s="61"/>
      <c r="C8" s="61"/>
      <c r="D8" s="61"/>
      <c r="E8" s="61"/>
    </row>
    <row r="9" spans="1:5" x14ac:dyDescent="0.25">
      <c r="A9" s="67" t="s">
        <v>27</v>
      </c>
      <c r="B9" s="67"/>
      <c r="C9" s="67"/>
      <c r="D9" s="67"/>
      <c r="E9" s="67"/>
    </row>
    <row r="10" spans="1:5" ht="28.5" customHeight="1" x14ac:dyDescent="0.25">
      <c r="A10" s="69" t="s">
        <v>14</v>
      </c>
      <c r="B10" s="70"/>
      <c r="C10" s="70"/>
      <c r="D10" s="70"/>
      <c r="E10" s="70"/>
    </row>
    <row r="11" spans="1:5" ht="28.5" customHeight="1" x14ac:dyDescent="0.25">
      <c r="A11" s="67" t="s">
        <v>28</v>
      </c>
      <c r="B11" s="67"/>
      <c r="C11" s="67"/>
      <c r="D11" s="67"/>
      <c r="E11" s="67"/>
    </row>
    <row r="12" spans="1:5" ht="20.25" customHeight="1" x14ac:dyDescent="0.25">
      <c r="A12" s="61" t="s">
        <v>15</v>
      </c>
      <c r="B12" s="62"/>
      <c r="C12" s="62"/>
      <c r="D12" s="62"/>
      <c r="E12" s="62"/>
    </row>
    <row r="13" spans="1:5" x14ac:dyDescent="0.25">
      <c r="A13" s="67" t="s">
        <v>22</v>
      </c>
      <c r="B13" s="67"/>
      <c r="C13" s="67"/>
      <c r="D13" s="67"/>
      <c r="E13" s="67"/>
    </row>
    <row r="14" spans="1:5" ht="18.75" customHeight="1" x14ac:dyDescent="0.25">
      <c r="A14" s="61" t="s">
        <v>2</v>
      </c>
      <c r="B14" s="62"/>
      <c r="C14" s="62"/>
      <c r="D14" s="62"/>
      <c r="E14" s="62"/>
    </row>
    <row r="15" spans="1:5" x14ac:dyDescent="0.25">
      <c r="A15" s="67" t="s">
        <v>23</v>
      </c>
      <c r="B15" s="67"/>
      <c r="C15" s="67"/>
      <c r="D15" s="67"/>
      <c r="E15" s="67"/>
    </row>
    <row r="16" spans="1:5" ht="17.25" customHeight="1" x14ac:dyDescent="0.25">
      <c r="A16" s="61" t="s">
        <v>16</v>
      </c>
      <c r="B16" s="62"/>
      <c r="C16" s="62"/>
      <c r="D16" s="62"/>
      <c r="E16" s="62"/>
    </row>
    <row r="17" spans="1:7" ht="30" customHeight="1" x14ac:dyDescent="0.25">
      <c r="A17" s="67" t="s">
        <v>17</v>
      </c>
      <c r="B17" s="67"/>
      <c r="C17" s="67"/>
      <c r="D17" s="67"/>
      <c r="E17" s="67"/>
    </row>
    <row r="18" spans="1:7" ht="61.5" customHeight="1" x14ac:dyDescent="0.25">
      <c r="A18" s="67" t="s">
        <v>29</v>
      </c>
      <c r="B18" s="67"/>
      <c r="C18" s="67"/>
      <c r="D18" s="67"/>
      <c r="E18" s="67"/>
    </row>
    <row r="19" spans="1:7" ht="31.5" customHeight="1" x14ac:dyDescent="0.25">
      <c r="A19" s="73" t="s">
        <v>30</v>
      </c>
      <c r="B19" s="73"/>
      <c r="C19" s="73"/>
      <c r="D19" s="73"/>
      <c r="E19" s="73"/>
    </row>
    <row r="20" spans="1:7" x14ac:dyDescent="0.25">
      <c r="A20" s="73"/>
      <c r="B20" s="73"/>
      <c r="C20" s="73"/>
      <c r="D20" s="73"/>
      <c r="E20" s="73"/>
      <c r="F20" s="2">
        <v>717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45</v>
      </c>
      <c r="B22" s="8" t="s">
        <v>42</v>
      </c>
      <c r="C22" s="3" t="s">
        <v>4</v>
      </c>
      <c r="D22" s="3">
        <v>12.06</v>
      </c>
      <c r="E22" s="7">
        <f>D22*F20*G20</f>
        <v>25941.06</v>
      </c>
    </row>
    <row r="23" spans="1:7" x14ac:dyDescent="0.25">
      <c r="A23" s="6" t="s">
        <v>43</v>
      </c>
      <c r="B23" s="8" t="s">
        <v>24</v>
      </c>
      <c r="C23" s="3" t="s">
        <v>4</v>
      </c>
      <c r="D23" s="3">
        <v>3.6</v>
      </c>
      <c r="E23" s="7">
        <f>D23*F20*G20</f>
        <v>7743.6</v>
      </c>
    </row>
    <row r="24" spans="1:7" ht="45" x14ac:dyDescent="0.25">
      <c r="A24" s="6" t="s">
        <v>70</v>
      </c>
      <c r="B24" s="8" t="s">
        <v>56</v>
      </c>
      <c r="C24" s="3" t="s">
        <v>4</v>
      </c>
      <c r="D24" s="3"/>
      <c r="E24" s="7">
        <f>790.76*3</f>
        <v>2372.2799999999997</v>
      </c>
    </row>
    <row r="25" spans="1:7" x14ac:dyDescent="0.25">
      <c r="A25" s="6" t="s">
        <v>31</v>
      </c>
      <c r="B25" s="8" t="s">
        <v>56</v>
      </c>
      <c r="C25" s="3" t="s">
        <v>33</v>
      </c>
      <c r="D25" s="3"/>
      <c r="E25" s="7">
        <v>991.2</v>
      </c>
    </row>
    <row r="26" spans="1:7" x14ac:dyDescent="0.25">
      <c r="A26" s="32" t="s">
        <v>71</v>
      </c>
      <c r="B26" s="33" t="s">
        <v>72</v>
      </c>
      <c r="C26" s="3" t="s">
        <v>51</v>
      </c>
      <c r="D26" s="33">
        <v>2</v>
      </c>
      <c r="E26" s="7">
        <f>D26*218.47</f>
        <v>436.94</v>
      </c>
    </row>
    <row r="27" spans="1:7" s="13" customFormat="1" ht="14.25" x14ac:dyDescent="0.2">
      <c r="A27" s="9" t="s">
        <v>25</v>
      </c>
      <c r="B27" s="10"/>
      <c r="C27" s="11"/>
      <c r="D27" s="11"/>
      <c r="E27" s="12">
        <f>SUM(E22:E26)</f>
        <v>37485.08</v>
      </c>
    </row>
    <row r="29" spans="1:7" ht="41.25" customHeight="1" x14ac:dyDescent="0.25">
      <c r="A29" s="77" t="s">
        <v>73</v>
      </c>
      <c r="B29" s="77"/>
      <c r="C29" s="77"/>
      <c r="D29" s="77"/>
      <c r="E29" s="77"/>
    </row>
    <row r="30" spans="1:7" ht="37.5" customHeight="1" x14ac:dyDescent="0.25">
      <c r="A30" s="67" t="s">
        <v>21</v>
      </c>
      <c r="B30" s="67"/>
      <c r="C30" s="67"/>
      <c r="D30" s="67"/>
      <c r="E30" s="67"/>
    </row>
    <row r="31" spans="1:7" x14ac:dyDescent="0.25">
      <c r="A31" s="67" t="s">
        <v>20</v>
      </c>
      <c r="B31" s="67"/>
      <c r="C31" s="67"/>
      <c r="D31" s="67"/>
      <c r="E31" s="67"/>
    </row>
    <row r="32" spans="1:7" ht="32.25" customHeight="1" x14ac:dyDescent="0.25">
      <c r="A32" s="67" t="s">
        <v>34</v>
      </c>
      <c r="B32" s="67"/>
      <c r="C32" s="67"/>
      <c r="D32" s="67"/>
      <c r="E32" s="67"/>
    </row>
    <row r="33" spans="1:5" x14ac:dyDescent="0.25">
      <c r="A33" s="67" t="s">
        <v>18</v>
      </c>
      <c r="B33" s="67"/>
      <c r="C33" s="67"/>
      <c r="D33" s="67"/>
      <c r="E33" s="67"/>
    </row>
    <row r="34" spans="1:5" x14ac:dyDescent="0.25">
      <c r="A34" s="72" t="s">
        <v>5</v>
      </c>
      <c r="B34" s="72"/>
      <c r="C34" s="72"/>
      <c r="D34" s="72"/>
      <c r="E34" s="72"/>
    </row>
    <row r="35" spans="1:5" x14ac:dyDescent="0.25">
      <c r="A35" s="67" t="s">
        <v>18</v>
      </c>
      <c r="B35" s="67"/>
      <c r="C35" s="67"/>
      <c r="D35" s="67"/>
      <c r="E35" s="67"/>
    </row>
    <row r="36" spans="1:5" x14ac:dyDescent="0.25">
      <c r="A36" s="75" t="s">
        <v>35</v>
      </c>
      <c r="B36" s="75"/>
      <c r="C36" s="75"/>
      <c r="D36" s="75"/>
      <c r="E36" s="75"/>
    </row>
    <row r="37" spans="1:5" x14ac:dyDescent="0.25">
      <c r="B37" s="76" t="s">
        <v>19</v>
      </c>
      <c r="C37" s="76"/>
      <c r="D37" s="76"/>
      <c r="E37" s="5" t="s">
        <v>6</v>
      </c>
    </row>
    <row r="38" spans="1:5" x14ac:dyDescent="0.25">
      <c r="A38" s="27"/>
      <c r="B38" s="27"/>
      <c r="C38" s="27"/>
      <c r="D38" s="27"/>
      <c r="E38" s="27"/>
    </row>
    <row r="39" spans="1:5" x14ac:dyDescent="0.25">
      <c r="A39" s="75" t="s">
        <v>36</v>
      </c>
      <c r="B39" s="75"/>
      <c r="C39" s="75"/>
      <c r="D39" s="75"/>
      <c r="E39" s="75"/>
    </row>
    <row r="40" spans="1:5" x14ac:dyDescent="0.25">
      <c r="B40" s="76" t="s">
        <v>19</v>
      </c>
      <c r="C40" s="76"/>
      <c r="D40" s="76"/>
      <c r="E40" s="5" t="s">
        <v>6</v>
      </c>
    </row>
    <row r="42" spans="1:5" x14ac:dyDescent="0.25">
      <c r="A42" s="2" t="s">
        <v>44</v>
      </c>
    </row>
    <row r="43" spans="1:5" x14ac:dyDescent="0.25">
      <c r="A43" s="13" t="s">
        <v>37</v>
      </c>
    </row>
    <row r="44" spans="1:5" x14ac:dyDescent="0.25">
      <c r="A44" s="2" t="s">
        <v>41</v>
      </c>
      <c r="B44" s="14">
        <f>'2кв'!B53</f>
        <v>20381.590000000011</v>
      </c>
    </row>
    <row r="45" spans="1:5" x14ac:dyDescent="0.25">
      <c r="A45" s="15" t="s">
        <v>74</v>
      </c>
      <c r="B45" s="16"/>
    </row>
    <row r="46" spans="1:5" x14ac:dyDescent="0.25">
      <c r="A46" s="2" t="s">
        <v>39</v>
      </c>
      <c r="B46" s="16">
        <v>38477.83</v>
      </c>
    </row>
    <row r="47" spans="1:5" ht="30" x14ac:dyDescent="0.25">
      <c r="A47" s="29" t="s">
        <v>40</v>
      </c>
      <c r="B47" s="17">
        <f>E27</f>
        <v>37485.08</v>
      </c>
    </row>
    <row r="48" spans="1:5" x14ac:dyDescent="0.25">
      <c r="A48" s="13" t="s">
        <v>38</v>
      </c>
      <c r="B48" s="18">
        <f>B44+B46-B47</f>
        <v>21374.340000000011</v>
      </c>
    </row>
  </sheetData>
  <mergeCells count="30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view="pageBreakPreview" topLeftCell="A31" zoomScaleNormal="100" zoomScaleSheetLayoutView="100" workbookViewId="0">
      <selection activeCell="E59" sqref="E59"/>
    </sheetView>
  </sheetViews>
  <sheetFormatPr defaultColWidth="9.140625" defaultRowHeight="15" x14ac:dyDescent="0.25"/>
  <cols>
    <col min="1" max="1" width="36" style="2" bestFit="1" customWidth="1"/>
    <col min="2" max="2" width="20.28515625" style="2" customWidth="1"/>
    <col min="3" max="3" width="13" style="2" customWidth="1"/>
    <col min="4" max="4" width="15" style="2" customWidth="1"/>
    <col min="5" max="5" width="12.5703125" style="2" customWidth="1"/>
    <col min="6" max="16384" width="9.140625" style="2"/>
  </cols>
  <sheetData>
    <row r="1" spans="1:5" ht="15.75" x14ac:dyDescent="0.25">
      <c r="A1" s="63" t="s">
        <v>11</v>
      </c>
      <c r="B1" s="63"/>
      <c r="C1" s="63"/>
      <c r="D1" s="63"/>
      <c r="E1" s="63"/>
    </row>
    <row r="2" spans="1:5" ht="36.75" customHeight="1" x14ac:dyDescent="0.25">
      <c r="A2" s="64" t="s">
        <v>12</v>
      </c>
      <c r="B2" s="65"/>
      <c r="C2" s="65"/>
      <c r="D2" s="65"/>
      <c r="E2" s="65"/>
    </row>
    <row r="3" spans="1:5" x14ac:dyDescent="0.25">
      <c r="A3" s="66" t="s">
        <v>94</v>
      </c>
      <c r="B3" s="66"/>
      <c r="C3" s="66"/>
      <c r="D3" s="66"/>
      <c r="E3" s="66"/>
    </row>
    <row r="4" spans="1:5" s="1" customFormat="1" ht="15.75" x14ac:dyDescent="0.25">
      <c r="A4" s="30" t="s">
        <v>13</v>
      </c>
      <c r="B4" s="31"/>
      <c r="C4" s="31"/>
      <c r="D4" s="78" t="s">
        <v>95</v>
      </c>
      <c r="E4" s="78"/>
    </row>
    <row r="5" spans="1:5" x14ac:dyDescent="0.25">
      <c r="A5" s="36"/>
      <c r="B5" s="4"/>
      <c r="C5" s="4"/>
      <c r="D5" s="4"/>
      <c r="E5" s="4"/>
    </row>
    <row r="6" spans="1:5" ht="20.25" customHeight="1" x14ac:dyDescent="0.25">
      <c r="A6" s="67" t="s">
        <v>0</v>
      </c>
      <c r="B6" s="67"/>
      <c r="C6" s="67"/>
      <c r="D6" s="67"/>
      <c r="E6" s="67"/>
    </row>
    <row r="7" spans="1:5" ht="17.25" customHeight="1" x14ac:dyDescent="0.25">
      <c r="A7" s="68" t="s">
        <v>26</v>
      </c>
      <c r="B7" s="68"/>
      <c r="C7" s="68"/>
      <c r="D7" s="68"/>
      <c r="E7" s="68"/>
    </row>
    <row r="8" spans="1:5" x14ac:dyDescent="0.25">
      <c r="A8" s="61" t="s">
        <v>1</v>
      </c>
      <c r="B8" s="61"/>
      <c r="C8" s="61"/>
      <c r="D8" s="61"/>
      <c r="E8" s="61"/>
    </row>
    <row r="9" spans="1:5" x14ac:dyDescent="0.25">
      <c r="A9" s="67" t="s">
        <v>27</v>
      </c>
      <c r="B9" s="67"/>
      <c r="C9" s="67"/>
      <c r="D9" s="67"/>
      <c r="E9" s="67"/>
    </row>
    <row r="10" spans="1:5" ht="28.5" customHeight="1" x14ac:dyDescent="0.25">
      <c r="A10" s="69" t="s">
        <v>14</v>
      </c>
      <c r="B10" s="70"/>
      <c r="C10" s="70"/>
      <c r="D10" s="70"/>
      <c r="E10" s="70"/>
    </row>
    <row r="11" spans="1:5" ht="28.5" customHeight="1" x14ac:dyDescent="0.25">
      <c r="A11" s="67" t="s">
        <v>28</v>
      </c>
      <c r="B11" s="67"/>
      <c r="C11" s="67"/>
      <c r="D11" s="67"/>
      <c r="E11" s="67"/>
    </row>
    <row r="12" spans="1:5" ht="20.25" customHeight="1" x14ac:dyDescent="0.25">
      <c r="A12" s="61" t="s">
        <v>15</v>
      </c>
      <c r="B12" s="62"/>
      <c r="C12" s="62"/>
      <c r="D12" s="62"/>
      <c r="E12" s="62"/>
    </row>
    <row r="13" spans="1:5" x14ac:dyDescent="0.25">
      <c r="A13" s="67" t="s">
        <v>22</v>
      </c>
      <c r="B13" s="67"/>
      <c r="C13" s="67"/>
      <c r="D13" s="67"/>
      <c r="E13" s="67"/>
    </row>
    <row r="14" spans="1:5" ht="18.75" customHeight="1" x14ac:dyDescent="0.25">
      <c r="A14" s="61" t="s">
        <v>2</v>
      </c>
      <c r="B14" s="62"/>
      <c r="C14" s="62"/>
      <c r="D14" s="62"/>
      <c r="E14" s="62"/>
    </row>
    <row r="15" spans="1:5" x14ac:dyDescent="0.25">
      <c r="A15" s="67" t="s">
        <v>23</v>
      </c>
      <c r="B15" s="67"/>
      <c r="C15" s="67"/>
      <c r="D15" s="67"/>
      <c r="E15" s="67"/>
    </row>
    <row r="16" spans="1:5" ht="17.25" customHeight="1" x14ac:dyDescent="0.25">
      <c r="A16" s="61" t="s">
        <v>16</v>
      </c>
      <c r="B16" s="62"/>
      <c r="C16" s="62"/>
      <c r="D16" s="62"/>
      <c r="E16" s="62"/>
    </row>
    <row r="17" spans="1:7" ht="30" customHeight="1" x14ac:dyDescent="0.25">
      <c r="A17" s="67" t="s">
        <v>17</v>
      </c>
      <c r="B17" s="67"/>
      <c r="C17" s="67"/>
      <c r="D17" s="67"/>
      <c r="E17" s="67"/>
    </row>
    <row r="18" spans="1:7" ht="61.5" customHeight="1" x14ac:dyDescent="0.25">
      <c r="A18" s="67" t="s">
        <v>29</v>
      </c>
      <c r="B18" s="67"/>
      <c r="C18" s="67"/>
      <c r="D18" s="67"/>
      <c r="E18" s="67"/>
    </row>
    <row r="19" spans="1:7" ht="31.5" customHeight="1" x14ac:dyDescent="0.25">
      <c r="A19" s="73" t="s">
        <v>30</v>
      </c>
      <c r="B19" s="73"/>
      <c r="C19" s="73"/>
      <c r="D19" s="73"/>
      <c r="E19" s="73"/>
    </row>
    <row r="20" spans="1:7" x14ac:dyDescent="0.25">
      <c r="A20" s="73"/>
      <c r="B20" s="73"/>
      <c r="C20" s="73"/>
      <c r="D20" s="73"/>
      <c r="E20" s="73"/>
      <c r="F20" s="2">
        <v>717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19" t="s">
        <v>45</v>
      </c>
      <c r="B22" s="8" t="s">
        <v>42</v>
      </c>
      <c r="C22" s="3" t="s">
        <v>4</v>
      </c>
      <c r="D22" s="3">
        <v>12.06</v>
      </c>
      <c r="E22" s="7">
        <f>D22*F20*G20</f>
        <v>25941.06</v>
      </c>
    </row>
    <row r="23" spans="1:7" x14ac:dyDescent="0.25">
      <c r="A23" s="6" t="s">
        <v>43</v>
      </c>
      <c r="B23" s="8" t="s">
        <v>24</v>
      </c>
      <c r="C23" s="3" t="s">
        <v>4</v>
      </c>
      <c r="D23" s="3">
        <v>3.6</v>
      </c>
      <c r="E23" s="7">
        <f>D23*F20*G20</f>
        <v>7743.6</v>
      </c>
    </row>
    <row r="24" spans="1:7" ht="45" x14ac:dyDescent="0.25">
      <c r="A24" s="6" t="s">
        <v>70</v>
      </c>
      <c r="B24" s="8" t="s">
        <v>96</v>
      </c>
      <c r="C24" s="3" t="s">
        <v>4</v>
      </c>
      <c r="D24" s="3"/>
      <c r="E24" s="7">
        <f>790.76*3</f>
        <v>2372.2799999999997</v>
      </c>
    </row>
    <row r="25" spans="1:7" x14ac:dyDescent="0.25">
      <c r="A25" s="6" t="s">
        <v>31</v>
      </c>
      <c r="B25" s="8" t="s">
        <v>96</v>
      </c>
      <c r="C25" s="3" t="s">
        <v>33</v>
      </c>
      <c r="D25" s="3"/>
      <c r="E25" s="7">
        <v>2405.87</v>
      </c>
    </row>
    <row r="26" spans="1:7" x14ac:dyDescent="0.25">
      <c r="A26" s="32"/>
      <c r="B26" s="33"/>
      <c r="C26" s="3"/>
      <c r="D26" s="33"/>
      <c r="E26" s="7"/>
    </row>
    <row r="27" spans="1:7" s="13" customFormat="1" ht="14.25" x14ac:dyDescent="0.2">
      <c r="A27" s="9" t="s">
        <v>25</v>
      </c>
      <c r="B27" s="10"/>
      <c r="C27" s="11"/>
      <c r="D27" s="11"/>
      <c r="E27" s="12">
        <f>SUM(E22:E26)</f>
        <v>38462.810000000005</v>
      </c>
    </row>
    <row r="29" spans="1:7" ht="41.25" customHeight="1" x14ac:dyDescent="0.25">
      <c r="A29" s="77" t="s">
        <v>97</v>
      </c>
      <c r="B29" s="77"/>
      <c r="C29" s="77"/>
      <c r="D29" s="77"/>
      <c r="E29" s="77"/>
    </row>
    <row r="30" spans="1:7" ht="37.5" customHeight="1" x14ac:dyDescent="0.25">
      <c r="A30" s="67" t="s">
        <v>21</v>
      </c>
      <c r="B30" s="67"/>
      <c r="C30" s="67"/>
      <c r="D30" s="67"/>
      <c r="E30" s="67"/>
    </row>
    <row r="31" spans="1:7" x14ac:dyDescent="0.25">
      <c r="A31" s="67" t="s">
        <v>20</v>
      </c>
      <c r="B31" s="67"/>
      <c r="C31" s="67"/>
      <c r="D31" s="67"/>
      <c r="E31" s="67"/>
    </row>
    <row r="32" spans="1:7" ht="32.25" customHeight="1" x14ac:dyDescent="0.25">
      <c r="A32" s="67" t="s">
        <v>34</v>
      </c>
      <c r="B32" s="67"/>
      <c r="C32" s="67"/>
      <c r="D32" s="67"/>
      <c r="E32" s="67"/>
    </row>
    <row r="33" spans="1:5" x14ac:dyDescent="0.25">
      <c r="A33" s="67" t="s">
        <v>18</v>
      </c>
      <c r="B33" s="67"/>
      <c r="C33" s="67"/>
      <c r="D33" s="67"/>
      <c r="E33" s="67"/>
    </row>
    <row r="34" spans="1:5" x14ac:dyDescent="0.25">
      <c r="A34" s="72" t="s">
        <v>5</v>
      </c>
      <c r="B34" s="72"/>
      <c r="C34" s="72"/>
      <c r="D34" s="72"/>
      <c r="E34" s="72"/>
    </row>
    <row r="35" spans="1:5" x14ac:dyDescent="0.25">
      <c r="A35" s="67" t="s">
        <v>18</v>
      </c>
      <c r="B35" s="67"/>
      <c r="C35" s="67"/>
      <c r="D35" s="67"/>
      <c r="E35" s="67"/>
    </row>
    <row r="36" spans="1:5" x14ac:dyDescent="0.25">
      <c r="A36" s="75" t="s">
        <v>35</v>
      </c>
      <c r="B36" s="75"/>
      <c r="C36" s="75"/>
      <c r="D36" s="75"/>
      <c r="E36" s="75"/>
    </row>
    <row r="37" spans="1:5" x14ac:dyDescent="0.25">
      <c r="B37" s="76" t="s">
        <v>19</v>
      </c>
      <c r="C37" s="76"/>
      <c r="D37" s="76"/>
      <c r="E37" s="5" t="s">
        <v>6</v>
      </c>
    </row>
    <row r="38" spans="1:5" x14ac:dyDescent="0.25">
      <c r="A38" s="35"/>
      <c r="B38" s="35"/>
      <c r="C38" s="35"/>
      <c r="D38" s="35"/>
      <c r="E38" s="35"/>
    </row>
    <row r="39" spans="1:5" x14ac:dyDescent="0.25">
      <c r="A39" s="75" t="s">
        <v>36</v>
      </c>
      <c r="B39" s="75"/>
      <c r="C39" s="75"/>
      <c r="D39" s="75"/>
      <c r="E39" s="75"/>
    </row>
    <row r="40" spans="1:5" x14ac:dyDescent="0.25">
      <c r="B40" s="76" t="s">
        <v>19</v>
      </c>
      <c r="C40" s="76"/>
      <c r="D40" s="76"/>
      <c r="E40" s="5" t="s">
        <v>6</v>
      </c>
    </row>
    <row r="42" spans="1:5" x14ac:dyDescent="0.25">
      <c r="A42" s="2" t="s">
        <v>44</v>
      </c>
    </row>
    <row r="43" spans="1:5" x14ac:dyDescent="0.25">
      <c r="A43" s="13" t="s">
        <v>37</v>
      </c>
    </row>
    <row r="44" spans="1:5" x14ac:dyDescent="0.25">
      <c r="A44" s="2" t="s">
        <v>41</v>
      </c>
      <c r="B44" s="58">
        <f>'3кв'!B48</f>
        <v>21374.340000000011</v>
      </c>
    </row>
    <row r="45" spans="1:5" x14ac:dyDescent="0.25">
      <c r="A45" s="15" t="s">
        <v>74</v>
      </c>
      <c r="B45" s="59"/>
    </row>
    <row r="46" spans="1:5" x14ac:dyDescent="0.25">
      <c r="A46" s="2" t="s">
        <v>39</v>
      </c>
      <c r="B46" s="59">
        <f>39252.18-1256.19</f>
        <v>37995.99</v>
      </c>
    </row>
    <row r="47" spans="1:5" ht="30" x14ac:dyDescent="0.25">
      <c r="A47" s="37" t="s">
        <v>40</v>
      </c>
      <c r="B47" s="59">
        <f>E27</f>
        <v>38462.810000000005</v>
      </c>
    </row>
    <row r="48" spans="1:5" x14ac:dyDescent="0.25">
      <c r="A48" s="13" t="s">
        <v>38</v>
      </c>
      <c r="B48" s="58">
        <f>B44+B46-B47</f>
        <v>20907.520000000004</v>
      </c>
      <c r="C48" s="60"/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abSelected="1" view="pageBreakPreview" topLeftCell="A4" zoomScaleNormal="100" zoomScaleSheetLayoutView="100" workbookViewId="0">
      <selection activeCell="B23" sqref="B23:C26"/>
    </sheetView>
  </sheetViews>
  <sheetFormatPr defaultRowHeight="15.75" x14ac:dyDescent="0.25"/>
  <cols>
    <col min="1" max="1" width="10.5703125" style="1" customWidth="1"/>
    <col min="2" max="2" width="54.28515625" style="1" customWidth="1"/>
    <col min="3" max="3" width="15.28515625" style="57" customWidth="1"/>
    <col min="4" max="4" width="11.85546875" style="1" customWidth="1"/>
    <col min="5" max="5" width="14.7109375" style="1" customWidth="1"/>
    <col min="6" max="6" width="19.28515625" style="1" customWidth="1"/>
    <col min="7" max="7" width="12" style="1" customWidth="1"/>
    <col min="8" max="8" width="13.5703125" style="1" customWidth="1"/>
    <col min="9" max="16384" width="9.140625" style="1"/>
  </cols>
  <sheetData>
    <row r="1" spans="1:5" x14ac:dyDescent="0.25">
      <c r="A1" s="81" t="s">
        <v>75</v>
      </c>
      <c r="B1" s="81"/>
      <c r="C1" s="81"/>
      <c r="D1" s="38"/>
    </row>
    <row r="2" spans="1:5" x14ac:dyDescent="0.25">
      <c r="A2" s="82" t="s">
        <v>76</v>
      </c>
      <c r="B2" s="82"/>
      <c r="C2" s="82"/>
      <c r="D2" s="39"/>
    </row>
    <row r="3" spans="1:5" x14ac:dyDescent="0.25">
      <c r="A3" s="82" t="s">
        <v>77</v>
      </c>
      <c r="B3" s="82"/>
      <c r="C3" s="82"/>
      <c r="D3" s="39"/>
    </row>
    <row r="4" spans="1:5" x14ac:dyDescent="0.25">
      <c r="A4" s="81" t="s">
        <v>93</v>
      </c>
      <c r="B4" s="81"/>
      <c r="C4" s="81"/>
      <c r="D4" s="38"/>
    </row>
    <row r="5" spans="1:5" x14ac:dyDescent="0.25">
      <c r="A5" s="83"/>
      <c r="B5" s="83"/>
      <c r="C5" s="83"/>
    </row>
    <row r="6" spans="1:5" x14ac:dyDescent="0.25">
      <c r="A6" s="39"/>
      <c r="B6" s="40" t="s">
        <v>78</v>
      </c>
      <c r="C6" s="41">
        <f>'1кв'!B44</f>
        <v>30841.79</v>
      </c>
      <c r="D6" s="42"/>
    </row>
    <row r="7" spans="1:5" x14ac:dyDescent="0.25">
      <c r="A7" s="39"/>
      <c r="B7" s="40" t="s">
        <v>98</v>
      </c>
      <c r="C7" s="41"/>
      <c r="D7" s="42"/>
    </row>
    <row r="8" spans="1:5" x14ac:dyDescent="0.25">
      <c r="A8" s="43" t="s">
        <v>79</v>
      </c>
      <c r="B8" s="44" t="s">
        <v>80</v>
      </c>
      <c r="C8" s="45">
        <f>'1кв'!B46+'2кв'!B51+'3кв'!B46+'4 кв'!B46</f>
        <v>147752.64000000001</v>
      </c>
      <c r="D8" s="46"/>
    </row>
    <row r="9" spans="1:5" x14ac:dyDescent="0.25">
      <c r="A9" s="31"/>
      <c r="B9" s="44" t="s">
        <v>81</v>
      </c>
      <c r="C9" s="41">
        <f>SUM(C8:C8)</f>
        <v>147752.64000000001</v>
      </c>
      <c r="D9" s="42"/>
      <c r="E9" s="51">
        <f>C9-147752.64</f>
        <v>0</v>
      </c>
    </row>
    <row r="10" spans="1:5" x14ac:dyDescent="0.25">
      <c r="B10" s="79"/>
      <c r="C10" s="80"/>
      <c r="D10" s="47"/>
    </row>
    <row r="11" spans="1:5" x14ac:dyDescent="0.25">
      <c r="A11" s="48" t="s">
        <v>82</v>
      </c>
      <c r="B11" s="19" t="s">
        <v>83</v>
      </c>
      <c r="C11" s="49">
        <f>'1кв'!E22+'2кв'!E22+'3кв'!E22+'4 кв'!E22</f>
        <v>100838.88</v>
      </c>
      <c r="D11" s="47"/>
    </row>
    <row r="12" spans="1:5" x14ac:dyDescent="0.25">
      <c r="B12" s="50" t="s">
        <v>43</v>
      </c>
      <c r="C12" s="49">
        <f>'1кв'!E23+'2кв'!E23+'3кв'!E23+'4 кв'!E23</f>
        <v>30243.059999999998</v>
      </c>
      <c r="D12" s="47"/>
      <c r="E12" s="51"/>
    </row>
    <row r="13" spans="1:5" ht="31.5" x14ac:dyDescent="0.25">
      <c r="B13" s="50" t="s">
        <v>84</v>
      </c>
      <c r="C13" s="49">
        <f>'1кв'!E24+'2кв'!E24+'3кв'!E24+'4 кв'!E24</f>
        <v>8698.36</v>
      </c>
      <c r="D13" s="47"/>
    </row>
    <row r="14" spans="1:5" x14ac:dyDescent="0.25">
      <c r="A14" s="48"/>
      <c r="B14" s="52" t="s">
        <v>31</v>
      </c>
      <c r="C14" s="49">
        <f>'1кв'!E25+'2кв'!E25+'3кв'!E25+'4 кв'!E25</f>
        <v>3397.0699999999997</v>
      </c>
      <c r="D14" s="47"/>
    </row>
    <row r="15" spans="1:5" x14ac:dyDescent="0.25">
      <c r="A15" s="48"/>
      <c r="B15" s="53" t="s">
        <v>102</v>
      </c>
      <c r="C15" s="49">
        <f>'1кв'!E26+'2кв'!E28+'2кв'!E29+'2кв'!E30+'2кв'!E31+'3кв'!E26</f>
        <v>7680.1899999999987</v>
      </c>
      <c r="D15" s="47"/>
    </row>
    <row r="16" spans="1:5" x14ac:dyDescent="0.25">
      <c r="A16" s="48"/>
      <c r="B16" s="53" t="s">
        <v>103</v>
      </c>
      <c r="C16" s="49">
        <f>SUM(C18:C19)</f>
        <v>6829.35</v>
      </c>
      <c r="D16" s="47"/>
    </row>
    <row r="17" spans="1:6" x14ac:dyDescent="0.25">
      <c r="A17" s="48"/>
      <c r="B17" s="52" t="s">
        <v>99</v>
      </c>
      <c r="C17" s="49"/>
      <c r="D17" s="47"/>
    </row>
    <row r="18" spans="1:6" x14ac:dyDescent="0.25">
      <c r="A18" s="48"/>
      <c r="B18" s="32" t="s">
        <v>100</v>
      </c>
      <c r="C18" s="49">
        <f>'2кв'!E26</f>
        <v>4139</v>
      </c>
      <c r="D18" s="47"/>
    </row>
    <row r="19" spans="1:6" x14ac:dyDescent="0.25">
      <c r="A19" s="48"/>
      <c r="B19" s="32" t="s">
        <v>101</v>
      </c>
      <c r="C19" s="49">
        <f>'2кв'!E27</f>
        <v>2690.35</v>
      </c>
      <c r="D19" s="47"/>
    </row>
    <row r="20" spans="1:6" x14ac:dyDescent="0.25">
      <c r="B20" s="54" t="s">
        <v>85</v>
      </c>
      <c r="C20" s="41">
        <f>SUM(C11:C16)</f>
        <v>157686.91</v>
      </c>
      <c r="D20" s="47"/>
      <c r="E20" s="51">
        <f>'1кв'!E27+'2кв'!E32+'3кв'!E27+'4 кв'!E27</f>
        <v>157686.91</v>
      </c>
      <c r="F20" s="51"/>
    </row>
    <row r="21" spans="1:6" x14ac:dyDescent="0.25">
      <c r="B21" s="55" t="s">
        <v>86</v>
      </c>
      <c r="C21" s="41">
        <f>(C6+C9)-C20</f>
        <v>20907.520000000019</v>
      </c>
      <c r="D21" s="47"/>
      <c r="E21" s="51">
        <f>C21-'4 кв'!B48</f>
        <v>0</v>
      </c>
    </row>
    <row r="22" spans="1:6" x14ac:dyDescent="0.25">
      <c r="B22" s="43"/>
      <c r="C22" s="56"/>
      <c r="D22" s="47"/>
    </row>
    <row r="23" spans="1:6" x14ac:dyDescent="0.25">
      <c r="B23" s="43" t="s">
        <v>104</v>
      </c>
      <c r="C23" s="43"/>
      <c r="D23" s="47"/>
    </row>
    <row r="24" spans="1:6" x14ac:dyDescent="0.25">
      <c r="B24" s="43" t="s">
        <v>105</v>
      </c>
      <c r="C24" s="43">
        <v>653.61</v>
      </c>
      <c r="D24" s="47"/>
    </row>
    <row r="25" spans="1:6" x14ac:dyDescent="0.25">
      <c r="B25" s="84" t="s">
        <v>106</v>
      </c>
      <c r="C25" s="84">
        <v>1270.44</v>
      </c>
      <c r="D25" s="47"/>
    </row>
    <row r="26" spans="1:6" x14ac:dyDescent="0.25">
      <c r="B26" s="43" t="s">
        <v>107</v>
      </c>
      <c r="C26" s="43">
        <f>C25-C24</f>
        <v>616.83000000000004</v>
      </c>
      <c r="D26" s="47"/>
    </row>
    <row r="27" spans="1:6" x14ac:dyDescent="0.25">
      <c r="B27" s="43"/>
      <c r="C27" s="56"/>
      <c r="D27" s="47"/>
    </row>
    <row r="28" spans="1:6" x14ac:dyDescent="0.25">
      <c r="B28" s="43"/>
      <c r="C28" s="56"/>
      <c r="D28" s="47"/>
    </row>
    <row r="29" spans="1:6" x14ac:dyDescent="0.25">
      <c r="A29" s="43" t="s">
        <v>87</v>
      </c>
      <c r="C29" s="56"/>
      <c r="D29" s="47"/>
    </row>
    <row r="30" spans="1:6" x14ac:dyDescent="0.25">
      <c r="B30" s="43"/>
      <c r="C30" s="56"/>
      <c r="D30" s="47"/>
    </row>
    <row r="31" spans="1:6" x14ac:dyDescent="0.25">
      <c r="B31" s="43"/>
      <c r="C31" s="56"/>
      <c r="D31" s="47"/>
    </row>
    <row r="32" spans="1:6" x14ac:dyDescent="0.25">
      <c r="A32" s="1" t="s">
        <v>88</v>
      </c>
      <c r="B32" s="43" t="s">
        <v>89</v>
      </c>
      <c r="C32" s="56"/>
      <c r="D32" s="47"/>
    </row>
    <row r="33" spans="2:4" x14ac:dyDescent="0.25">
      <c r="B33" s="43" t="s">
        <v>90</v>
      </c>
      <c r="C33" s="56"/>
      <c r="D33" s="47"/>
    </row>
    <row r="34" spans="2:4" x14ac:dyDescent="0.25">
      <c r="B34" s="43" t="s">
        <v>91</v>
      </c>
      <c r="C34" s="56"/>
      <c r="D34" s="47"/>
    </row>
    <row r="35" spans="2:4" x14ac:dyDescent="0.25">
      <c r="B35" s="43"/>
      <c r="C35" s="56"/>
      <c r="D35" s="47"/>
    </row>
    <row r="36" spans="2:4" x14ac:dyDescent="0.25">
      <c r="B36" s="43"/>
      <c r="C36" s="56"/>
      <c r="D36" s="47"/>
    </row>
    <row r="37" spans="2:4" x14ac:dyDescent="0.25">
      <c r="B37" s="43" t="s">
        <v>92</v>
      </c>
      <c r="C37" s="56"/>
      <c r="D37" s="47"/>
    </row>
    <row r="38" spans="2:4" x14ac:dyDescent="0.25">
      <c r="B38" s="43"/>
      <c r="C38" s="56"/>
      <c r="D38" s="47"/>
    </row>
    <row r="39" spans="2:4" x14ac:dyDescent="0.25">
      <c r="B39" s="43"/>
      <c r="C39" s="56"/>
      <c r="D39" s="47"/>
    </row>
    <row r="40" spans="2:4" x14ac:dyDescent="0.25">
      <c r="B40" s="43"/>
      <c r="C40" s="56"/>
      <c r="D40" s="47"/>
    </row>
    <row r="41" spans="2:4" x14ac:dyDescent="0.25">
      <c r="B41" s="43"/>
      <c r="C41" s="56"/>
      <c r="D41" s="47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 кв</vt:lpstr>
      <vt:lpstr>отчет</vt:lpstr>
      <vt:lpstr>'1кв'!Область_печати</vt:lpstr>
      <vt:lpstr>'2кв'!Область_печати</vt:lpstr>
      <vt:lpstr>'3кв'!Область_печати</vt:lpstr>
      <vt:lpstr>'4 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2022-03-11T11:01:00Z</dcterms:modified>
</cp:coreProperties>
</file>