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4"/>
  </bookViews>
  <sheets>
    <sheet name="1кв" sheetId="17" r:id="rId1"/>
    <sheet name="2кв" sheetId="18" r:id="rId2"/>
    <sheet name="3кв" sheetId="19" r:id="rId3"/>
    <sheet name="4 кв" sheetId="20" r:id="rId4"/>
    <sheet name="отчет" sheetId="21" r:id="rId5"/>
  </sheets>
  <externalReferences>
    <externalReference r:id="rId6"/>
  </externalReferences>
  <definedNames>
    <definedName name="_xlnm.Print_Area" localSheetId="0">'1кв'!$A$1:$E$49</definedName>
    <definedName name="_xlnm.Print_Area" localSheetId="1">'2кв'!$A$1:$E$49</definedName>
    <definedName name="_xlnm.Print_Area" localSheetId="2">'3кв'!$A$1:$E$49</definedName>
    <definedName name="_xlnm.Print_Area" localSheetId="3">'4 кв'!$A$1:$E$49</definedName>
    <definedName name="_xlnm.Print_Area" localSheetId="4">отчет!$A$1:$C$36</definedName>
  </definedNames>
  <calcPr calcId="145621"/>
</workbook>
</file>

<file path=xl/calcChain.xml><?xml version="1.0" encoding="utf-8"?>
<calcChain xmlns="http://schemas.openxmlformats.org/spreadsheetml/2006/main">
  <c r="C23" i="21" l="1"/>
  <c r="C15" i="21" l="1"/>
  <c r="C14" i="21"/>
  <c r="C13" i="21"/>
  <c r="C12" i="21"/>
  <c r="C11" i="21"/>
  <c r="C17" i="21" s="1"/>
  <c r="B47" i="20"/>
  <c r="C8" i="21"/>
  <c r="C9" i="21" s="1"/>
  <c r="C6" i="21"/>
  <c r="B45" i="20"/>
  <c r="E27" i="20"/>
  <c r="E17" i="21"/>
  <c r="E24" i="20"/>
  <c r="E23" i="20"/>
  <c r="E22" i="20"/>
  <c r="C18" i="21" l="1"/>
  <c r="B48" i="20"/>
  <c r="B49" i="20" s="1"/>
  <c r="B45" i="19"/>
  <c r="E27" i="19"/>
  <c r="E24" i="19"/>
  <c r="E23" i="19"/>
  <c r="E22" i="19"/>
  <c r="B48" i="19" l="1"/>
  <c r="B49" i="19" s="1"/>
  <c r="B45" i="18"/>
  <c r="E24" i="18"/>
  <c r="E26" i="18"/>
  <c r="E23" i="18"/>
  <c r="E22" i="18"/>
  <c r="E27" i="18" s="1"/>
  <c r="B48" i="18" s="1"/>
  <c r="B49" i="18" s="1"/>
  <c r="E26" i="17" l="1"/>
  <c r="E24" i="17"/>
  <c r="E23" i="17"/>
  <c r="E22" i="17"/>
  <c r="E27" i="17" l="1"/>
  <c r="B48" i="17"/>
  <c r="B49" i="17" s="1"/>
</calcChain>
</file>

<file path=xl/sharedStrings.xml><?xml version="1.0" encoding="utf-8"?>
<sst xmlns="http://schemas.openxmlformats.org/spreadsheetml/2006/main" count="261" uniqueCount="97">
  <si>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</si>
  <si>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</si>
  <si>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</si>
  <si>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</si>
  <si>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</si>
  <si>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</si>
  <si>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</si>
  <si>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</si>
  <si>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</si>
  <si>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</si>
  <si>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</si>
  <si>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</si>
  <si>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</si>
  <si>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</si>
  <si>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</si>
  <si>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</si>
  <si>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</si>
  <si>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</si>
  <si>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</si>
  <si>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</si>
  <si>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</si>
  <si>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</si>
  <si>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</si>
  <si>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</si>
  <si>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</si>
  <si>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Итого:</t>
  </si>
  <si>
    <t>г. Россошь, ул. Свердлова, д. 13</t>
  </si>
  <si>
    <r>
      <t xml:space="preserve">именуемый в дальнейшем "Заказчик", в лице </t>
    </r>
    <r>
      <rPr>
        <b/>
        <u/>
        <sz val="11"/>
        <color theme="1"/>
        <rFont val="Times New Roman"/>
        <family val="1"/>
        <charset val="204"/>
      </rPr>
      <t>Бессарабова Сергея Васильевича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</si>
  <si>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№6,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№1 от 21.02.2013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</si>
  <si>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№1  от   01.06.2013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</si>
  <si>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№13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Свердлова</t>
    </r>
  </si>
  <si>
    <t>Стоимость материалов</t>
  </si>
  <si>
    <t>1 квартал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</si>
  <si>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</si>
  <si>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</si>
  <si>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Исполнитель - ООО ЖКХ "Локомотив", в лице директора  Шевченко Г. А.</t>
  </si>
  <si>
    <t>Заказчик - Собственники МКД, в лице председателя совета МКД Бессарабова С.В.</t>
  </si>
  <si>
    <t>Информация для собственников:</t>
  </si>
  <si>
    <t xml:space="preserve">Итого остаток на конец квартала </t>
  </si>
  <si>
    <t>в т.ч. Оплачено рем.и содерж.</t>
  </si>
  <si>
    <t>Расходы по содержанию и тек. ремонту</t>
  </si>
  <si>
    <t>Общая площадь квартир - 639,8 м2</t>
  </si>
  <si>
    <t xml:space="preserve">Общехозяйственные расходы </t>
  </si>
  <si>
    <t>Остаток на начало квартала</t>
  </si>
  <si>
    <t>Услуги по содержанию многоквартирного дома ( без стоимости услуги проверки вентканалов)</t>
  </si>
  <si>
    <t xml:space="preserve">определена приложением № 9 к договору </t>
  </si>
  <si>
    <t>Обработка подъездов хлорсодержащими растворами  протирка перил, почт.ящиков, замков ежедневно, опрыскивание 1 раз в неделю</t>
  </si>
  <si>
    <t>ч/час</t>
  </si>
  <si>
    <t>за 1 квартал 2021 года</t>
  </si>
  <si>
    <t>"31" 03  2021 г.</t>
  </si>
  <si>
    <t>опиловка деревьев</t>
  </si>
  <si>
    <t>март</t>
  </si>
  <si>
    <t xml:space="preserve">           2. Всего за период с "01" 01 2021 г. по "31" 03 2021 г. выполнено работ (оказано услуг) на общую сумму тридцать шесть тысяч восемьсот тридцать пять рублей 34 копейки</t>
  </si>
  <si>
    <t>Предъявлено населению  37435,97</t>
  </si>
  <si>
    <t>за 2 квартал 2021 года</t>
  </si>
  <si>
    <t>"30" 06 2021 г.</t>
  </si>
  <si>
    <t>Обработка подъездов хлорсодержащими растворами опрыскивание 1 раз в неделю (май, июнь -1 раз в 2 недели)</t>
  </si>
  <si>
    <t>2 квартал</t>
  </si>
  <si>
    <t xml:space="preserve">частичный ремонт кровли </t>
  </si>
  <si>
    <t>июнь</t>
  </si>
  <si>
    <t xml:space="preserve">           2. Всего за период с "01" 04 2021 г. по "30" 06 2021 г. выполнено работ (оказано услуг) на общую сумму тридцать три тысячи восемьсот восемьдесят пять рублей 34 копейки</t>
  </si>
  <si>
    <t>Предъявлено населению  37457,43</t>
  </si>
  <si>
    <t>за 3 квартал 2021 года</t>
  </si>
  <si>
    <t>"30" 09 2021 г.</t>
  </si>
  <si>
    <t>Обработка подъездов хлорсодержащими растворами опрыскивание 1 раз в неделю</t>
  </si>
  <si>
    <t>3 квартал</t>
  </si>
  <si>
    <t xml:space="preserve">           2. Всего за период с "01" 07 2021 г. по "30" 09 2021 г. выполнено работ (оказано услуг) на общую сумму тридцать пять тысяч шестьсот два рубля 38 копеек</t>
  </si>
  <si>
    <t>Предъявлено населению  39232,53</t>
  </si>
  <si>
    <t>ОТЧЕТ</t>
  </si>
  <si>
    <t>О ВЫПОЛНЕННЫХ РАБОТАХ И ДВИЖЕНИИ  СРЕДСТВ</t>
  </si>
  <si>
    <t>НА ЛИЦЕВОМ СЧЕТЕ  ЗА  период  с 01.01.2021г. по 31.12.2021г.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</si>
  <si>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</si>
  <si>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</si>
  <si>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</si>
  <si>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</si>
  <si>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</si>
  <si>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 xml:space="preserve">Услуги по содержанию многоквартирного дома </t>
  </si>
  <si>
    <t xml:space="preserve">Обработка подъездов хлорсодержащими растворами опрыскивание 1 раз в неделю </t>
  </si>
  <si>
    <t>Итого расходов</t>
  </si>
  <si>
    <t>Остаток средств на 01.01.2022</t>
  </si>
  <si>
    <t>Составил: инженер ПТО ____________________ Исраелян Е.В.</t>
  </si>
  <si>
    <t xml:space="preserve">Получил: </t>
  </si>
  <si>
    <t>Отчет за 2021 год.</t>
  </si>
  <si>
    <t>Перечень предлагаемых работ на 2022 год.</t>
  </si>
  <si>
    <t>Предложение по структуре тарифа на 2022 год.</t>
  </si>
  <si>
    <t>_____________________________________________</t>
  </si>
  <si>
    <t>по ж.д. ул. Свердлова, д. 13</t>
  </si>
  <si>
    <t>за 4 квартал 2021 года</t>
  </si>
  <si>
    <t>"31" 12 2021 г.</t>
  </si>
  <si>
    <t>4 квартал</t>
  </si>
  <si>
    <t xml:space="preserve">           2. Всего за период с "01" 10 2021 г. по "31" 12 2021 г. выполнено работ (оказано услуг) на общую сумму тридцать пять тысяч восемьсот шестьдесят шесть рублей 72 копейки</t>
  </si>
  <si>
    <t>Начислено всего 153 321,66</t>
  </si>
  <si>
    <t>Непредвиденные расходы 19 ч/ч</t>
  </si>
  <si>
    <t>Справочно:</t>
  </si>
  <si>
    <t>Задолженность населения по оплате на 01.01.2021г.</t>
  </si>
  <si>
    <t>Задолженность населения по оплате на 01.01.2022г.</t>
  </si>
  <si>
    <t>Прирост (+) / уменьшение (-) задолженности за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</si>
</sst>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5" fillId="0" borderId="0"/>
  </cellStyleXfs>
  <cellXfs count="89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164" fontId="7" fillId="0" borderId="0" xfId="1" applyNumberFormat="1" applyFont="1"/>
    <xf numFmtId="164" fontId="4" fillId="0" borderId="0" xfId="1" applyNumberFormat="1" applyFont="1"/>
    <xf numFmtId="0" fontId="4" fillId="0" borderId="0" xfId="0" applyFont="1" applyAlignment="1"/>
    <xf numFmtId="164" fontId="7" fillId="0" borderId="0" xfId="0" applyNumberFormat="1" applyFont="1"/>
    <xf numFmtId="0" fontId="3" fillId="0" borderId="1" xfId="0" applyFont="1" applyBorder="1" applyAlignment="1">
      <alignment wrapText="1"/>
    </xf>
    <xf numFmtId="164" fontId="4" fillId="0" borderId="0" xfId="0" applyNumberFormat="1" applyFont="1"/>
    <xf numFmtId="0" fontId="4" fillId="0" borderId="4" xfId="0" applyFont="1" applyBorder="1" applyAlignment="1">
      <alignment horizontal="center" vertical="center" wrapText="1"/>
    </xf>
    <xf numFmtId="43" fontId="4" fillId="0" borderId="4" xfId="1" applyFont="1" applyBorder="1" applyAlignment="1">
      <alignment horizontal="center" vertical="center" wrapText="1"/>
    </xf>
    <xf numFmtId="0" fontId="11" fillId="0" borderId="3" xfId="0" applyFont="1" applyFill="1" applyBorder="1" applyAlignment="1">
      <alignment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1" fillId="0" borderId="3" xfId="0" applyFont="1" applyBorder="1" applyAlignment="1">
      <alignment horizontal="center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2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3" fillId="0" borderId="0" xfId="0" applyFont="1" applyAlignment="1"/>
    <xf numFmtId="0" fontId="3" fillId="0" borderId="0" xfId="0" applyFont="1" applyAlignment="1"/>
    <xf numFmtId="4" fontId="13" fillId="0" borderId="0" xfId="0" applyNumberFormat="1" applyFont="1"/>
    <xf numFmtId="0" fontId="3" fillId="0" borderId="0" xfId="0" applyFont="1" applyAlignment="1">
      <alignment horizontal="left"/>
    </xf>
    <xf numFmtId="164" fontId="3" fillId="0" borderId="0" xfId="1" applyNumberFormat="1" applyFont="1" applyBorder="1"/>
    <xf numFmtId="4" fontId="3" fillId="0" borderId="0" xfId="0" applyNumberFormat="1" applyFont="1"/>
    <xf numFmtId="43" fontId="3" fillId="0" borderId="0" xfId="0" applyNumberFormat="1" applyFont="1"/>
    <xf numFmtId="43" fontId="3" fillId="0" borderId="0" xfId="1" applyFont="1" applyAlignment="1">
      <alignment horizontal="left"/>
    </xf>
    <xf numFmtId="43" fontId="3" fillId="0" borderId="0" xfId="1" applyFont="1"/>
    <xf numFmtId="2" fontId="3" fillId="0" borderId="0" xfId="0" applyNumberFormat="1" applyFont="1" applyAlignment="1"/>
    <xf numFmtId="2" fontId="3" fillId="0" borderId="1" xfId="0" applyNumberFormat="1" applyFont="1" applyBorder="1"/>
    <xf numFmtId="2" fontId="8" fillId="0" borderId="1" xfId="1" applyNumberFormat="1" applyFont="1" applyBorder="1" applyAlignment="1">
      <alignment horizontal="center"/>
    </xf>
    <xf numFmtId="2" fontId="3" fillId="0" borderId="0" xfId="0" applyNumberFormat="1" applyFont="1" applyAlignment="1">
      <alignment horizontal="left"/>
    </xf>
    <xf numFmtId="2" fontId="3" fillId="0" borderId="1" xfId="0" applyNumberFormat="1" applyFont="1" applyBorder="1" applyAlignment="1"/>
    <xf numFmtId="2" fontId="3" fillId="0" borderId="1" xfId="1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/>
    </xf>
    <xf numFmtId="2" fontId="3" fillId="0" borderId="0" xfId="0" applyNumberFormat="1" applyFont="1"/>
    <xf numFmtId="2" fontId="3" fillId="0" borderId="0" xfId="0" applyNumberFormat="1" applyFont="1" applyBorder="1"/>
    <xf numFmtId="2" fontId="3" fillId="0" borderId="1" xfId="0" applyNumberFormat="1" applyFont="1" applyBorder="1" applyAlignment="1">
      <alignment wrapText="1"/>
    </xf>
    <xf numFmtId="2" fontId="3" fillId="2" borderId="1" xfId="1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vertical="center" wrapText="1"/>
    </xf>
    <xf numFmtId="2" fontId="3" fillId="2" borderId="1" xfId="0" applyNumberFormat="1" applyFont="1" applyFill="1" applyBorder="1" applyAlignment="1">
      <alignment vertical="center" wrapText="1"/>
    </xf>
    <xf numFmtId="2" fontId="3" fillId="2" borderId="7" xfId="0" applyNumberFormat="1" applyFont="1" applyFill="1" applyBorder="1" applyAlignment="1">
      <alignment vertical="center" wrapText="1"/>
    </xf>
    <xf numFmtId="2" fontId="3" fillId="0" borderId="7" xfId="0" applyNumberFormat="1" applyFont="1" applyBorder="1" applyAlignment="1">
      <alignment vertical="center" wrapText="1"/>
    </xf>
    <xf numFmtId="2" fontId="3" fillId="0" borderId="1" xfId="0" applyNumberFormat="1" applyFont="1" applyBorder="1" applyAlignment="1">
      <alignment horizontal="left"/>
    </xf>
    <xf numFmtId="2" fontId="8" fillId="0" borderId="1" xfId="0" applyNumberFormat="1" applyFont="1" applyBorder="1" applyAlignment="1">
      <alignment horizontal="left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2" borderId="5" xfId="0" applyFont="1" applyFill="1" applyBorder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6" fillId="0" borderId="0" xfId="0" applyFont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12" fillId="0" borderId="0" xfId="0" applyFont="1" applyAlignment="1">
      <alignment horizontal="right" wrapText="1"/>
    </xf>
    <xf numFmtId="2" fontId="3" fillId="0" borderId="1" xfId="0" applyNumberFormat="1" applyFont="1" applyBorder="1" applyAlignment="1">
      <alignment horizontal="left"/>
    </xf>
    <xf numFmtId="2" fontId="3" fillId="0" borderId="6" xfId="0" applyNumberFormat="1" applyFont="1" applyBorder="1" applyAlignment="1">
      <alignment horizontal="left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left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v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кв"/>
      <sheetName val="2кв"/>
      <sheetName val="3кв"/>
      <sheetName val="4 кв"/>
      <sheetName val="отчет"/>
    </sheetNames>
    <sheetDataSet>
      <sheetData sheetId="0">
        <row r="22">
          <cell r="E22">
            <v>22817.177999999996</v>
          </cell>
        </row>
        <row r="26">
          <cell r="E26">
            <v>31760.651999999995</v>
          </cell>
        </row>
      </sheetData>
      <sheetData sheetId="1">
        <row r="22">
          <cell r="E22">
            <v>22817.177999999996</v>
          </cell>
        </row>
        <row r="26">
          <cell r="E26">
            <v>31165.391999999996</v>
          </cell>
        </row>
      </sheetData>
      <sheetData sheetId="2">
        <row r="22">
          <cell r="E22">
            <v>24158.237999999994</v>
          </cell>
        </row>
        <row r="26">
          <cell r="E26">
            <v>33427.397999999994</v>
          </cell>
        </row>
      </sheetData>
      <sheetData sheetId="3">
        <row r="22">
          <cell r="E22">
            <v>24158.237999999994</v>
          </cell>
        </row>
        <row r="28">
          <cell r="E28">
            <v>34253.792999999991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view="pageBreakPreview" topLeftCell="A22" zoomScaleNormal="100" zoomScaleSheetLayoutView="100" workbookViewId="0">
      <selection activeCell="A30" sqref="A30:E30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10.5703125" style="2" bestFit="1" customWidth="1"/>
    <col min="7" max="7" width="9.140625" style="2"/>
    <col min="8" max="8" width="11.42578125" style="2" customWidth="1"/>
    <col min="9" max="16384" width="9.140625" style="2"/>
  </cols>
  <sheetData>
    <row r="1" spans="1:5" ht="15.75" x14ac:dyDescent="0.25">
      <c r="A1" s="67" t="s">
        <v>11</v>
      </c>
      <c r="B1" s="67"/>
      <c r="C1" s="67"/>
      <c r="D1" s="67"/>
      <c r="E1" s="67"/>
    </row>
    <row r="2" spans="1:5" ht="37.5" customHeight="1" x14ac:dyDescent="0.25">
      <c r="A2" s="68" t="s">
        <v>12</v>
      </c>
      <c r="B2" s="69"/>
      <c r="C2" s="69"/>
      <c r="D2" s="69"/>
      <c r="E2" s="69"/>
    </row>
    <row r="3" spans="1:5" x14ac:dyDescent="0.25">
      <c r="A3" s="70" t="s">
        <v>48</v>
      </c>
      <c r="B3" s="70"/>
      <c r="C3" s="70"/>
      <c r="D3" s="70"/>
      <c r="E3" s="70"/>
    </row>
    <row r="4" spans="1:5" s="1" customFormat="1" ht="15.75" x14ac:dyDescent="0.25">
      <c r="A4" s="23" t="s">
        <v>13</v>
      </c>
      <c r="B4" s="4"/>
      <c r="C4" s="4"/>
      <c r="D4" s="75" t="s">
        <v>49</v>
      </c>
      <c r="E4" s="75"/>
    </row>
    <row r="5" spans="1:5" x14ac:dyDescent="0.25">
      <c r="A5" s="26"/>
      <c r="B5" s="4"/>
      <c r="C5" s="4"/>
      <c r="D5" s="4"/>
      <c r="E5" s="4"/>
    </row>
    <row r="6" spans="1:5" x14ac:dyDescent="0.25">
      <c r="A6" s="71" t="s">
        <v>0</v>
      </c>
      <c r="B6" s="71"/>
      <c r="C6" s="71"/>
      <c r="D6" s="71"/>
      <c r="E6" s="71"/>
    </row>
    <row r="7" spans="1:5" x14ac:dyDescent="0.25">
      <c r="A7" s="72" t="s">
        <v>26</v>
      </c>
      <c r="B7" s="72"/>
      <c r="C7" s="72"/>
      <c r="D7" s="72"/>
      <c r="E7" s="72"/>
    </row>
    <row r="8" spans="1:5" x14ac:dyDescent="0.25">
      <c r="A8" s="65" t="s">
        <v>1</v>
      </c>
      <c r="B8" s="65"/>
      <c r="C8" s="65"/>
      <c r="D8" s="65"/>
      <c r="E8" s="65"/>
    </row>
    <row r="9" spans="1:5" x14ac:dyDescent="0.25">
      <c r="A9" s="71" t="s">
        <v>27</v>
      </c>
      <c r="B9" s="71"/>
      <c r="C9" s="71"/>
      <c r="D9" s="71"/>
      <c r="E9" s="71"/>
    </row>
    <row r="10" spans="1:5" ht="21" customHeight="1" x14ac:dyDescent="0.25">
      <c r="A10" s="73" t="s">
        <v>14</v>
      </c>
      <c r="B10" s="74"/>
      <c r="C10" s="74"/>
      <c r="D10" s="74"/>
      <c r="E10" s="74"/>
    </row>
    <row r="11" spans="1:5" ht="30.6" customHeight="1" x14ac:dyDescent="0.25">
      <c r="A11" s="71" t="s">
        <v>28</v>
      </c>
      <c r="B11" s="71"/>
      <c r="C11" s="71"/>
      <c r="D11" s="71"/>
      <c r="E11" s="71"/>
    </row>
    <row r="12" spans="1:5" ht="18.75" customHeight="1" x14ac:dyDescent="0.25">
      <c r="A12" s="65" t="s">
        <v>15</v>
      </c>
      <c r="B12" s="66"/>
      <c r="C12" s="66"/>
      <c r="D12" s="66"/>
      <c r="E12" s="66"/>
    </row>
    <row r="13" spans="1:5" ht="20.25" customHeight="1" x14ac:dyDescent="0.25">
      <c r="A13" s="71" t="s">
        <v>22</v>
      </c>
      <c r="B13" s="71"/>
      <c r="C13" s="71"/>
      <c r="D13" s="71"/>
      <c r="E13" s="71"/>
    </row>
    <row r="14" spans="1:5" x14ac:dyDescent="0.25">
      <c r="A14" s="65" t="s">
        <v>2</v>
      </c>
      <c r="B14" s="66"/>
      <c r="C14" s="66"/>
      <c r="D14" s="66"/>
      <c r="E14" s="66"/>
    </row>
    <row r="15" spans="1:5" x14ac:dyDescent="0.25">
      <c r="A15" s="71" t="s">
        <v>23</v>
      </c>
      <c r="B15" s="71"/>
      <c r="C15" s="71"/>
      <c r="D15" s="71"/>
      <c r="E15" s="71"/>
    </row>
    <row r="16" spans="1:5" ht="15.6" customHeight="1" x14ac:dyDescent="0.25">
      <c r="A16" s="65" t="s">
        <v>16</v>
      </c>
      <c r="B16" s="66"/>
      <c r="C16" s="66"/>
      <c r="D16" s="66"/>
      <c r="E16" s="66"/>
    </row>
    <row r="17" spans="1:7" ht="30" customHeight="1" x14ac:dyDescent="0.25">
      <c r="A17" s="71" t="s">
        <v>17</v>
      </c>
      <c r="B17" s="71"/>
      <c r="C17" s="71"/>
      <c r="D17" s="71"/>
      <c r="E17" s="71"/>
    </row>
    <row r="18" spans="1:7" ht="61.15" customHeight="1" x14ac:dyDescent="0.25">
      <c r="A18" s="71" t="s">
        <v>29</v>
      </c>
      <c r="B18" s="71"/>
      <c r="C18" s="71"/>
      <c r="D18" s="71"/>
      <c r="E18" s="71"/>
    </row>
    <row r="19" spans="1:7" ht="28.5" customHeight="1" x14ac:dyDescent="0.25">
      <c r="A19" s="77" t="s">
        <v>30</v>
      </c>
      <c r="B19" s="77"/>
      <c r="C19" s="77"/>
      <c r="D19" s="77"/>
      <c r="E19" s="77"/>
    </row>
    <row r="20" spans="1:7" x14ac:dyDescent="0.25">
      <c r="A20" s="77"/>
      <c r="B20" s="77"/>
      <c r="C20" s="77"/>
      <c r="D20" s="77"/>
      <c r="E20" s="77"/>
      <c r="F20" s="2">
        <v>639.79999999999995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63" x14ac:dyDescent="0.25">
      <c r="A22" s="18" t="s">
        <v>44</v>
      </c>
      <c r="B22" s="8" t="s">
        <v>45</v>
      </c>
      <c r="C22" s="3" t="s">
        <v>4</v>
      </c>
      <c r="D22" s="3">
        <v>12.8</v>
      </c>
      <c r="E22" s="7">
        <f>D22*F20*G20</f>
        <v>24568.32</v>
      </c>
    </row>
    <row r="23" spans="1:7" x14ac:dyDescent="0.25">
      <c r="A23" s="6" t="s">
        <v>42</v>
      </c>
      <c r="B23" s="8" t="s">
        <v>24</v>
      </c>
      <c r="C23" s="3" t="s">
        <v>4</v>
      </c>
      <c r="D23" s="3">
        <v>3.43</v>
      </c>
      <c r="E23" s="7">
        <f>D23*F20*G20</f>
        <v>6583.5420000000004</v>
      </c>
    </row>
    <row r="24" spans="1:7" ht="75" x14ac:dyDescent="0.25">
      <c r="A24" s="6" t="s">
        <v>46</v>
      </c>
      <c r="B24" s="8" t="s">
        <v>32</v>
      </c>
      <c r="C24" s="3" t="s">
        <v>4</v>
      </c>
      <c r="D24" s="3"/>
      <c r="E24" s="7">
        <f>790.76*3</f>
        <v>2372.2799999999997</v>
      </c>
    </row>
    <row r="25" spans="1:7" x14ac:dyDescent="0.25">
      <c r="A25" s="6" t="s">
        <v>31</v>
      </c>
      <c r="B25" s="8" t="s">
        <v>32</v>
      </c>
      <c r="C25" s="3" t="s">
        <v>33</v>
      </c>
      <c r="D25" s="3"/>
      <c r="E25" s="7">
        <v>0</v>
      </c>
    </row>
    <row r="26" spans="1:7" x14ac:dyDescent="0.25">
      <c r="A26" s="22" t="s">
        <v>50</v>
      </c>
      <c r="B26" s="27" t="s">
        <v>51</v>
      </c>
      <c r="C26" s="20" t="s">
        <v>47</v>
      </c>
      <c r="D26" s="27">
        <v>16</v>
      </c>
      <c r="E26" s="21">
        <f>D26*206.95</f>
        <v>3311.2</v>
      </c>
    </row>
    <row r="27" spans="1:7" s="13" customFormat="1" ht="14.25" x14ac:dyDescent="0.2">
      <c r="A27" s="9" t="s">
        <v>25</v>
      </c>
      <c r="B27" s="10"/>
      <c r="C27" s="11"/>
      <c r="D27" s="11"/>
      <c r="E27" s="12">
        <f>SUM(E22:E26)</f>
        <v>36835.341999999997</v>
      </c>
    </row>
    <row r="29" spans="1:7" ht="40.5" customHeight="1" x14ac:dyDescent="0.25">
      <c r="A29" s="78" t="s">
        <v>52</v>
      </c>
      <c r="B29" s="78"/>
      <c r="C29" s="78"/>
      <c r="D29" s="78"/>
      <c r="E29" s="78"/>
    </row>
    <row r="30" spans="1:7" ht="33.75" customHeight="1" x14ac:dyDescent="0.25">
      <c r="A30" s="71" t="s">
        <v>21</v>
      </c>
      <c r="B30" s="71"/>
      <c r="C30" s="71"/>
      <c r="D30" s="71"/>
      <c r="E30" s="71"/>
    </row>
    <row r="31" spans="1:7" x14ac:dyDescent="0.25">
      <c r="A31" s="71" t="s">
        <v>20</v>
      </c>
      <c r="B31" s="71"/>
      <c r="C31" s="71"/>
      <c r="D31" s="71"/>
      <c r="E31" s="71"/>
    </row>
    <row r="32" spans="1:7" ht="34.5" customHeight="1" x14ac:dyDescent="0.25">
      <c r="A32" s="71" t="s">
        <v>34</v>
      </c>
      <c r="B32" s="71"/>
      <c r="C32" s="71"/>
      <c r="D32" s="71"/>
      <c r="E32" s="71"/>
    </row>
    <row r="33" spans="1:6" ht="16.5" customHeight="1" x14ac:dyDescent="0.25">
      <c r="A33" s="71" t="s">
        <v>18</v>
      </c>
      <c r="B33" s="71"/>
      <c r="C33" s="71"/>
      <c r="D33" s="71"/>
      <c r="E33" s="71"/>
    </row>
    <row r="34" spans="1:6" x14ac:dyDescent="0.25">
      <c r="A34" s="76" t="s">
        <v>5</v>
      </c>
      <c r="B34" s="76"/>
      <c r="C34" s="76"/>
      <c r="D34" s="76"/>
      <c r="E34" s="76"/>
    </row>
    <row r="35" spans="1:6" x14ac:dyDescent="0.25">
      <c r="A35" s="71" t="s">
        <v>18</v>
      </c>
      <c r="B35" s="71"/>
      <c r="C35" s="71"/>
      <c r="D35" s="71"/>
      <c r="E35" s="71"/>
    </row>
    <row r="36" spans="1:6" x14ac:dyDescent="0.25">
      <c r="A36" s="79" t="s">
        <v>35</v>
      </c>
      <c r="B36" s="79"/>
      <c r="C36" s="79"/>
      <c r="D36" s="79"/>
      <c r="E36" s="79"/>
    </row>
    <row r="37" spans="1:6" x14ac:dyDescent="0.25">
      <c r="B37" s="80" t="s">
        <v>19</v>
      </c>
      <c r="C37" s="80"/>
      <c r="D37" s="80"/>
      <c r="E37" s="5" t="s">
        <v>6</v>
      </c>
    </row>
    <row r="38" spans="1:6" x14ac:dyDescent="0.25">
      <c r="A38" s="25"/>
      <c r="B38" s="25"/>
      <c r="C38" s="25"/>
      <c r="D38" s="25"/>
      <c r="E38" s="25"/>
    </row>
    <row r="39" spans="1:6" x14ac:dyDescent="0.25">
      <c r="A39" s="79" t="s">
        <v>36</v>
      </c>
      <c r="B39" s="79"/>
      <c r="C39" s="79"/>
      <c r="D39" s="79"/>
      <c r="E39" s="79"/>
    </row>
    <row r="40" spans="1:6" x14ac:dyDescent="0.25">
      <c r="B40" s="80" t="s">
        <v>19</v>
      </c>
      <c r="C40" s="80"/>
      <c r="D40" s="80"/>
      <c r="E40" s="5" t="s">
        <v>6</v>
      </c>
    </row>
    <row r="43" spans="1:6" x14ac:dyDescent="0.25">
      <c r="A43" s="2" t="s">
        <v>41</v>
      </c>
    </row>
    <row r="44" spans="1:6" x14ac:dyDescent="0.25">
      <c r="A44" s="13" t="s">
        <v>37</v>
      </c>
    </row>
    <row r="45" spans="1:6" x14ac:dyDescent="0.25">
      <c r="A45" s="2" t="s">
        <v>43</v>
      </c>
      <c r="B45" s="14">
        <v>-15284.64</v>
      </c>
    </row>
    <row r="46" spans="1:6" x14ac:dyDescent="0.25">
      <c r="A46" s="16" t="s">
        <v>53</v>
      </c>
      <c r="B46" s="15"/>
    </row>
    <row r="47" spans="1:6" x14ac:dyDescent="0.25">
      <c r="A47" s="2" t="s">
        <v>39</v>
      </c>
      <c r="B47" s="15">
        <v>36413.949999999997</v>
      </c>
      <c r="F47" s="19"/>
    </row>
    <row r="48" spans="1:6" ht="30" x14ac:dyDescent="0.25">
      <c r="A48" s="24" t="s">
        <v>40</v>
      </c>
      <c r="B48" s="15">
        <f>E27</f>
        <v>36835.341999999997</v>
      </c>
    </row>
    <row r="49" spans="1:2" x14ac:dyDescent="0.25">
      <c r="A49" s="13" t="s">
        <v>38</v>
      </c>
      <c r="B49" s="17">
        <f>B45+B47-B48</f>
        <v>-15706.031999999999</v>
      </c>
    </row>
  </sheetData>
  <mergeCells count="30">
    <mergeCell ref="A35:E35"/>
    <mergeCell ref="A36:E36"/>
    <mergeCell ref="B37:D37"/>
    <mergeCell ref="A39:E39"/>
    <mergeCell ref="B40:D40"/>
    <mergeCell ref="A34:E34"/>
    <mergeCell ref="A15:E15"/>
    <mergeCell ref="A16:E16"/>
    <mergeCell ref="A17:E17"/>
    <mergeCell ref="A18:E18"/>
    <mergeCell ref="A19:E19"/>
    <mergeCell ref="A20:E20"/>
    <mergeCell ref="A29:E29"/>
    <mergeCell ref="A30:E30"/>
    <mergeCell ref="A31:E31"/>
    <mergeCell ref="A32:E32"/>
    <mergeCell ref="A33:E33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D4:E4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view="pageBreakPreview" topLeftCell="A25" zoomScaleNormal="100" zoomScaleSheetLayoutView="100" workbookViewId="0">
      <selection activeCell="A43" sqref="A43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10.5703125" style="2" bestFit="1" customWidth="1"/>
    <col min="7" max="7" width="9.140625" style="2"/>
    <col min="8" max="8" width="11.42578125" style="2" customWidth="1"/>
    <col min="9" max="16384" width="9.140625" style="2"/>
  </cols>
  <sheetData>
    <row r="1" spans="1:5" ht="15.75" x14ac:dyDescent="0.25">
      <c r="A1" s="67" t="s">
        <v>11</v>
      </c>
      <c r="B1" s="67"/>
      <c r="C1" s="67"/>
      <c r="D1" s="67"/>
      <c r="E1" s="67"/>
    </row>
    <row r="2" spans="1:5" ht="37.5" customHeight="1" x14ac:dyDescent="0.25">
      <c r="A2" s="68" t="s">
        <v>12</v>
      </c>
      <c r="B2" s="69"/>
      <c r="C2" s="69"/>
      <c r="D2" s="69"/>
      <c r="E2" s="69"/>
    </row>
    <row r="3" spans="1:5" ht="13.9" customHeight="1" x14ac:dyDescent="0.25">
      <c r="A3" s="70" t="s">
        <v>54</v>
      </c>
      <c r="B3" s="70"/>
      <c r="C3" s="70"/>
      <c r="D3" s="70"/>
      <c r="E3" s="70"/>
    </row>
    <row r="4" spans="1:5" s="1" customFormat="1" ht="15.75" x14ac:dyDescent="0.25">
      <c r="A4" s="34" t="s">
        <v>13</v>
      </c>
      <c r="B4" s="35"/>
      <c r="C4" s="35"/>
      <c r="D4" s="82" t="s">
        <v>55</v>
      </c>
      <c r="E4" s="82"/>
    </row>
    <row r="5" spans="1:5" x14ac:dyDescent="0.25">
      <c r="A5" s="30"/>
      <c r="B5" s="4"/>
      <c r="C5" s="4"/>
      <c r="D5" s="4"/>
      <c r="E5" s="4"/>
    </row>
    <row r="6" spans="1:5" x14ac:dyDescent="0.25">
      <c r="A6" s="71" t="s">
        <v>0</v>
      </c>
      <c r="B6" s="71"/>
      <c r="C6" s="71"/>
      <c r="D6" s="71"/>
      <c r="E6" s="71"/>
    </row>
    <row r="7" spans="1:5" x14ac:dyDescent="0.25">
      <c r="A7" s="72" t="s">
        <v>26</v>
      </c>
      <c r="B7" s="72"/>
      <c r="C7" s="72"/>
      <c r="D7" s="72"/>
      <c r="E7" s="72"/>
    </row>
    <row r="8" spans="1:5" x14ac:dyDescent="0.25">
      <c r="A8" s="65" t="s">
        <v>1</v>
      </c>
      <c r="B8" s="65"/>
      <c r="C8" s="65"/>
      <c r="D8" s="65"/>
      <c r="E8" s="65"/>
    </row>
    <row r="9" spans="1:5" x14ac:dyDescent="0.25">
      <c r="A9" s="71" t="s">
        <v>27</v>
      </c>
      <c r="B9" s="71"/>
      <c r="C9" s="71"/>
      <c r="D9" s="71"/>
      <c r="E9" s="71"/>
    </row>
    <row r="10" spans="1:5" ht="21" customHeight="1" x14ac:dyDescent="0.25">
      <c r="A10" s="73" t="s">
        <v>14</v>
      </c>
      <c r="B10" s="74"/>
      <c r="C10" s="74"/>
      <c r="D10" s="74"/>
      <c r="E10" s="74"/>
    </row>
    <row r="11" spans="1:5" ht="30.6" customHeight="1" x14ac:dyDescent="0.25">
      <c r="A11" s="71" t="s">
        <v>28</v>
      </c>
      <c r="B11" s="71"/>
      <c r="C11" s="71"/>
      <c r="D11" s="71"/>
      <c r="E11" s="71"/>
    </row>
    <row r="12" spans="1:5" ht="18.75" customHeight="1" x14ac:dyDescent="0.25">
      <c r="A12" s="65" t="s">
        <v>15</v>
      </c>
      <c r="B12" s="66"/>
      <c r="C12" s="66"/>
      <c r="D12" s="66"/>
      <c r="E12" s="66"/>
    </row>
    <row r="13" spans="1:5" ht="20.25" customHeight="1" x14ac:dyDescent="0.25">
      <c r="A13" s="71" t="s">
        <v>22</v>
      </c>
      <c r="B13" s="71"/>
      <c r="C13" s="71"/>
      <c r="D13" s="71"/>
      <c r="E13" s="71"/>
    </row>
    <row r="14" spans="1:5" x14ac:dyDescent="0.25">
      <c r="A14" s="65" t="s">
        <v>2</v>
      </c>
      <c r="B14" s="66"/>
      <c r="C14" s="66"/>
      <c r="D14" s="66"/>
      <c r="E14" s="66"/>
    </row>
    <row r="15" spans="1:5" x14ac:dyDescent="0.25">
      <c r="A15" s="71" t="s">
        <v>23</v>
      </c>
      <c r="B15" s="71"/>
      <c r="C15" s="71"/>
      <c r="D15" s="71"/>
      <c r="E15" s="71"/>
    </row>
    <row r="16" spans="1:5" ht="15.6" customHeight="1" x14ac:dyDescent="0.25">
      <c r="A16" s="65" t="s">
        <v>16</v>
      </c>
      <c r="B16" s="66"/>
      <c r="C16" s="66"/>
      <c r="D16" s="66"/>
      <c r="E16" s="66"/>
    </row>
    <row r="17" spans="1:7" ht="30" customHeight="1" x14ac:dyDescent="0.25">
      <c r="A17" s="71" t="s">
        <v>17</v>
      </c>
      <c r="B17" s="71"/>
      <c r="C17" s="71"/>
      <c r="D17" s="71"/>
      <c r="E17" s="71"/>
    </row>
    <row r="18" spans="1:7" ht="61.15" customHeight="1" x14ac:dyDescent="0.25">
      <c r="A18" s="71" t="s">
        <v>29</v>
      </c>
      <c r="B18" s="71"/>
      <c r="C18" s="71"/>
      <c r="D18" s="71"/>
      <c r="E18" s="71"/>
    </row>
    <row r="19" spans="1:7" ht="28.5" customHeight="1" x14ac:dyDescent="0.25">
      <c r="A19" s="77" t="s">
        <v>30</v>
      </c>
      <c r="B19" s="77"/>
      <c r="C19" s="77"/>
      <c r="D19" s="77"/>
      <c r="E19" s="77"/>
    </row>
    <row r="20" spans="1:7" x14ac:dyDescent="0.25">
      <c r="A20" s="77"/>
      <c r="B20" s="77"/>
      <c r="C20" s="77"/>
      <c r="D20" s="77"/>
      <c r="E20" s="77"/>
      <c r="F20" s="2">
        <v>639.79999999999995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63" x14ac:dyDescent="0.25">
      <c r="A22" s="18" t="s">
        <v>44</v>
      </c>
      <c r="B22" s="8" t="s">
        <v>45</v>
      </c>
      <c r="C22" s="3" t="s">
        <v>4</v>
      </c>
      <c r="D22" s="3">
        <v>12.8</v>
      </c>
      <c r="E22" s="7">
        <f>D22*F20*G20</f>
        <v>24568.32</v>
      </c>
    </row>
    <row r="23" spans="1:7" x14ac:dyDescent="0.25">
      <c r="A23" s="6" t="s">
        <v>42</v>
      </c>
      <c r="B23" s="8" t="s">
        <v>24</v>
      </c>
      <c r="C23" s="3" t="s">
        <v>4</v>
      </c>
      <c r="D23" s="3">
        <v>3.43</v>
      </c>
      <c r="E23" s="7">
        <f>D23*F20*G20</f>
        <v>6583.5420000000004</v>
      </c>
    </row>
    <row r="24" spans="1:7" ht="60" x14ac:dyDescent="0.25">
      <c r="A24" s="6" t="s">
        <v>56</v>
      </c>
      <c r="B24" s="8" t="s">
        <v>57</v>
      </c>
      <c r="C24" s="3" t="s">
        <v>4</v>
      </c>
      <c r="D24" s="3"/>
      <c r="E24" s="7">
        <f>790.76*2</f>
        <v>1581.52</v>
      </c>
    </row>
    <row r="25" spans="1:7" x14ac:dyDescent="0.25">
      <c r="A25" s="6" t="s">
        <v>31</v>
      </c>
      <c r="B25" s="8" t="s">
        <v>57</v>
      </c>
      <c r="C25" s="3" t="s">
        <v>33</v>
      </c>
      <c r="D25" s="3"/>
      <c r="E25" s="7">
        <v>531.11</v>
      </c>
    </row>
    <row r="26" spans="1:7" x14ac:dyDescent="0.25">
      <c r="A26" s="22" t="s">
        <v>58</v>
      </c>
      <c r="B26" s="27" t="s">
        <v>59</v>
      </c>
      <c r="C26" s="20" t="s">
        <v>47</v>
      </c>
      <c r="D26" s="27">
        <v>3</v>
      </c>
      <c r="E26" s="21">
        <f>D26*206.95</f>
        <v>620.84999999999991</v>
      </c>
    </row>
    <row r="27" spans="1:7" s="13" customFormat="1" ht="14.25" x14ac:dyDescent="0.2">
      <c r="A27" s="9" t="s">
        <v>25</v>
      </c>
      <c r="B27" s="10"/>
      <c r="C27" s="11"/>
      <c r="D27" s="11"/>
      <c r="E27" s="12">
        <f>SUM(E22:E26)</f>
        <v>33885.341999999997</v>
      </c>
    </row>
    <row r="29" spans="1:7" ht="40.5" customHeight="1" x14ac:dyDescent="0.25">
      <c r="A29" s="81" t="s">
        <v>60</v>
      </c>
      <c r="B29" s="81"/>
      <c r="C29" s="81"/>
      <c r="D29" s="81"/>
      <c r="E29" s="81"/>
    </row>
    <row r="30" spans="1:7" ht="33.75" customHeight="1" x14ac:dyDescent="0.25">
      <c r="A30" s="71" t="s">
        <v>21</v>
      </c>
      <c r="B30" s="71"/>
      <c r="C30" s="71"/>
      <c r="D30" s="71"/>
      <c r="E30" s="71"/>
    </row>
    <row r="31" spans="1:7" x14ac:dyDescent="0.25">
      <c r="A31" s="71" t="s">
        <v>20</v>
      </c>
      <c r="B31" s="71"/>
      <c r="C31" s="71"/>
      <c r="D31" s="71"/>
      <c r="E31" s="71"/>
    </row>
    <row r="32" spans="1:7" ht="34.5" customHeight="1" x14ac:dyDescent="0.25">
      <c r="A32" s="71" t="s">
        <v>34</v>
      </c>
      <c r="B32" s="71"/>
      <c r="C32" s="71"/>
      <c r="D32" s="71"/>
      <c r="E32" s="71"/>
    </row>
    <row r="33" spans="1:6" ht="16.5" customHeight="1" x14ac:dyDescent="0.25">
      <c r="A33" s="71" t="s">
        <v>18</v>
      </c>
      <c r="B33" s="71"/>
      <c r="C33" s="71"/>
      <c r="D33" s="71"/>
      <c r="E33" s="71"/>
    </row>
    <row r="34" spans="1:6" x14ac:dyDescent="0.25">
      <c r="A34" s="76" t="s">
        <v>5</v>
      </c>
      <c r="B34" s="76"/>
      <c r="C34" s="76"/>
      <c r="D34" s="76"/>
      <c r="E34" s="76"/>
    </row>
    <row r="35" spans="1:6" x14ac:dyDescent="0.25">
      <c r="A35" s="71" t="s">
        <v>18</v>
      </c>
      <c r="B35" s="71"/>
      <c r="C35" s="71"/>
      <c r="D35" s="71"/>
      <c r="E35" s="71"/>
    </row>
    <row r="36" spans="1:6" x14ac:dyDescent="0.25">
      <c r="A36" s="79" t="s">
        <v>35</v>
      </c>
      <c r="B36" s="79"/>
      <c r="C36" s="79"/>
      <c r="D36" s="79"/>
      <c r="E36" s="79"/>
    </row>
    <row r="37" spans="1:6" x14ac:dyDescent="0.25">
      <c r="B37" s="80" t="s">
        <v>19</v>
      </c>
      <c r="C37" s="80"/>
      <c r="D37" s="80"/>
      <c r="E37" s="5" t="s">
        <v>6</v>
      </c>
    </row>
    <row r="38" spans="1:6" x14ac:dyDescent="0.25">
      <c r="A38" s="29"/>
      <c r="B38" s="29"/>
      <c r="C38" s="29"/>
      <c r="D38" s="29"/>
      <c r="E38" s="29"/>
    </row>
    <row r="39" spans="1:6" x14ac:dyDescent="0.25">
      <c r="A39" s="79" t="s">
        <v>36</v>
      </c>
      <c r="B39" s="79"/>
      <c r="C39" s="79"/>
      <c r="D39" s="79"/>
      <c r="E39" s="79"/>
    </row>
    <row r="40" spans="1:6" x14ac:dyDescent="0.25">
      <c r="B40" s="80" t="s">
        <v>19</v>
      </c>
      <c r="C40" s="80"/>
      <c r="D40" s="80"/>
      <c r="E40" s="5" t="s">
        <v>6</v>
      </c>
    </row>
    <row r="43" spans="1:6" x14ac:dyDescent="0.25">
      <c r="A43" s="2" t="s">
        <v>41</v>
      </c>
    </row>
    <row r="44" spans="1:6" x14ac:dyDescent="0.25">
      <c r="A44" s="13" t="s">
        <v>37</v>
      </c>
    </row>
    <row r="45" spans="1:6" x14ac:dyDescent="0.25">
      <c r="A45" s="2" t="s">
        <v>43</v>
      </c>
      <c r="B45" s="14">
        <f>'1кв'!B49</f>
        <v>-15706.031999999999</v>
      </c>
    </row>
    <row r="46" spans="1:6" x14ac:dyDescent="0.25">
      <c r="A46" s="16" t="s">
        <v>61</v>
      </c>
      <c r="B46" s="15"/>
    </row>
    <row r="47" spans="1:6" x14ac:dyDescent="0.25">
      <c r="A47" s="2" t="s">
        <v>39</v>
      </c>
      <c r="B47" s="15">
        <v>35511.550000000003</v>
      </c>
      <c r="F47" s="19"/>
    </row>
    <row r="48" spans="1:6" ht="30" x14ac:dyDescent="0.25">
      <c r="A48" s="28" t="s">
        <v>40</v>
      </c>
      <c r="B48" s="15">
        <f>E27</f>
        <v>33885.341999999997</v>
      </c>
    </row>
    <row r="49" spans="1:2" x14ac:dyDescent="0.25">
      <c r="A49" s="13" t="s">
        <v>38</v>
      </c>
      <c r="B49" s="17">
        <f>B45+B47-B48</f>
        <v>-14079.823999999993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E36"/>
    <mergeCell ref="B37:D37"/>
    <mergeCell ref="A39:E3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view="pageBreakPreview" topLeftCell="A22" zoomScaleNormal="100" zoomScaleSheetLayoutView="100" workbookViewId="0">
      <selection activeCell="A3" sqref="A3:E4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10.5703125" style="2" bestFit="1" customWidth="1"/>
    <col min="7" max="7" width="9.140625" style="2"/>
    <col min="8" max="8" width="11.42578125" style="2" customWidth="1"/>
    <col min="9" max="16384" width="9.140625" style="2"/>
  </cols>
  <sheetData>
    <row r="1" spans="1:5" ht="15.75" x14ac:dyDescent="0.25">
      <c r="A1" s="67" t="s">
        <v>11</v>
      </c>
      <c r="B1" s="67"/>
      <c r="C1" s="67"/>
      <c r="D1" s="67"/>
      <c r="E1" s="67"/>
    </row>
    <row r="2" spans="1:5" ht="37.5" customHeight="1" x14ac:dyDescent="0.25">
      <c r="A2" s="68" t="s">
        <v>12</v>
      </c>
      <c r="B2" s="69"/>
      <c r="C2" s="69"/>
      <c r="D2" s="69"/>
      <c r="E2" s="69"/>
    </row>
    <row r="3" spans="1:5" ht="13.9" customHeight="1" x14ac:dyDescent="0.25">
      <c r="A3" s="70" t="s">
        <v>62</v>
      </c>
      <c r="B3" s="70"/>
      <c r="C3" s="70"/>
      <c r="D3" s="70"/>
      <c r="E3" s="70"/>
    </row>
    <row r="4" spans="1:5" s="1" customFormat="1" ht="15.75" x14ac:dyDescent="0.25">
      <c r="A4" s="34" t="s">
        <v>13</v>
      </c>
      <c r="B4" s="35"/>
      <c r="C4" s="35"/>
      <c r="D4" s="82" t="s">
        <v>63</v>
      </c>
      <c r="E4" s="82"/>
    </row>
    <row r="5" spans="1:5" x14ac:dyDescent="0.25">
      <c r="A5" s="32"/>
      <c r="B5" s="4"/>
      <c r="C5" s="4"/>
      <c r="D5" s="4"/>
      <c r="E5" s="4"/>
    </row>
    <row r="6" spans="1:5" x14ac:dyDescent="0.25">
      <c r="A6" s="71" t="s">
        <v>0</v>
      </c>
      <c r="B6" s="71"/>
      <c r="C6" s="71"/>
      <c r="D6" s="71"/>
      <c r="E6" s="71"/>
    </row>
    <row r="7" spans="1:5" x14ac:dyDescent="0.25">
      <c r="A7" s="72" t="s">
        <v>26</v>
      </c>
      <c r="B7" s="72"/>
      <c r="C7" s="72"/>
      <c r="D7" s="72"/>
      <c r="E7" s="72"/>
    </row>
    <row r="8" spans="1:5" x14ac:dyDescent="0.25">
      <c r="A8" s="65" t="s">
        <v>1</v>
      </c>
      <c r="B8" s="65"/>
      <c r="C8" s="65"/>
      <c r="D8" s="65"/>
      <c r="E8" s="65"/>
    </row>
    <row r="9" spans="1:5" x14ac:dyDescent="0.25">
      <c r="A9" s="71" t="s">
        <v>27</v>
      </c>
      <c r="B9" s="71"/>
      <c r="C9" s="71"/>
      <c r="D9" s="71"/>
      <c r="E9" s="71"/>
    </row>
    <row r="10" spans="1:5" ht="21" customHeight="1" x14ac:dyDescent="0.25">
      <c r="A10" s="73" t="s">
        <v>14</v>
      </c>
      <c r="B10" s="74"/>
      <c r="C10" s="74"/>
      <c r="D10" s="74"/>
      <c r="E10" s="74"/>
    </row>
    <row r="11" spans="1:5" ht="30.6" customHeight="1" x14ac:dyDescent="0.25">
      <c r="A11" s="71" t="s">
        <v>28</v>
      </c>
      <c r="B11" s="71"/>
      <c r="C11" s="71"/>
      <c r="D11" s="71"/>
      <c r="E11" s="71"/>
    </row>
    <row r="12" spans="1:5" ht="18.75" customHeight="1" x14ac:dyDescent="0.25">
      <c r="A12" s="65" t="s">
        <v>15</v>
      </c>
      <c r="B12" s="66"/>
      <c r="C12" s="66"/>
      <c r="D12" s="66"/>
      <c r="E12" s="66"/>
    </row>
    <row r="13" spans="1:5" ht="20.25" customHeight="1" x14ac:dyDescent="0.25">
      <c r="A13" s="71" t="s">
        <v>22</v>
      </c>
      <c r="B13" s="71"/>
      <c r="C13" s="71"/>
      <c r="D13" s="71"/>
      <c r="E13" s="71"/>
    </row>
    <row r="14" spans="1:5" x14ac:dyDescent="0.25">
      <c r="A14" s="65" t="s">
        <v>2</v>
      </c>
      <c r="B14" s="66"/>
      <c r="C14" s="66"/>
      <c r="D14" s="66"/>
      <c r="E14" s="66"/>
    </row>
    <row r="15" spans="1:5" x14ac:dyDescent="0.25">
      <c r="A15" s="71" t="s">
        <v>23</v>
      </c>
      <c r="B15" s="71"/>
      <c r="C15" s="71"/>
      <c r="D15" s="71"/>
      <c r="E15" s="71"/>
    </row>
    <row r="16" spans="1:5" ht="15.6" customHeight="1" x14ac:dyDescent="0.25">
      <c r="A16" s="65" t="s">
        <v>16</v>
      </c>
      <c r="B16" s="66"/>
      <c r="C16" s="66"/>
      <c r="D16" s="66"/>
      <c r="E16" s="66"/>
    </row>
    <row r="17" spans="1:7" ht="30" customHeight="1" x14ac:dyDescent="0.25">
      <c r="A17" s="71" t="s">
        <v>17</v>
      </c>
      <c r="B17" s="71"/>
      <c r="C17" s="71"/>
      <c r="D17" s="71"/>
      <c r="E17" s="71"/>
    </row>
    <row r="18" spans="1:7" ht="61.15" customHeight="1" x14ac:dyDescent="0.25">
      <c r="A18" s="71" t="s">
        <v>29</v>
      </c>
      <c r="B18" s="71"/>
      <c r="C18" s="71"/>
      <c r="D18" s="71"/>
      <c r="E18" s="71"/>
    </row>
    <row r="19" spans="1:7" ht="28.5" customHeight="1" x14ac:dyDescent="0.25">
      <c r="A19" s="77" t="s">
        <v>30</v>
      </c>
      <c r="B19" s="77"/>
      <c r="C19" s="77"/>
      <c r="D19" s="77"/>
      <c r="E19" s="77"/>
    </row>
    <row r="20" spans="1:7" x14ac:dyDescent="0.25">
      <c r="A20" s="77"/>
      <c r="B20" s="77"/>
      <c r="C20" s="77"/>
      <c r="D20" s="77"/>
      <c r="E20" s="77"/>
      <c r="F20" s="2">
        <v>639.79999999999995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63" x14ac:dyDescent="0.25">
      <c r="A22" s="18" t="s">
        <v>44</v>
      </c>
      <c r="B22" s="8" t="s">
        <v>45</v>
      </c>
      <c r="C22" s="3" t="s">
        <v>4</v>
      </c>
      <c r="D22" s="3">
        <v>13.57</v>
      </c>
      <c r="E22" s="7">
        <f>D22*F20*G20</f>
        <v>26046.257999999998</v>
      </c>
    </row>
    <row r="23" spans="1:7" x14ac:dyDescent="0.25">
      <c r="A23" s="6" t="s">
        <v>42</v>
      </c>
      <c r="B23" s="8" t="s">
        <v>24</v>
      </c>
      <c r="C23" s="3" t="s">
        <v>4</v>
      </c>
      <c r="D23" s="3">
        <v>3.6</v>
      </c>
      <c r="E23" s="7">
        <f>D23*F20*G20</f>
        <v>6909.8399999999992</v>
      </c>
    </row>
    <row r="24" spans="1:7" ht="45" x14ac:dyDescent="0.25">
      <c r="A24" s="6" t="s">
        <v>64</v>
      </c>
      <c r="B24" s="8" t="s">
        <v>65</v>
      </c>
      <c r="C24" s="3" t="s">
        <v>4</v>
      </c>
      <c r="D24" s="3"/>
      <c r="E24" s="7">
        <f>790.76*3</f>
        <v>2372.2799999999997</v>
      </c>
    </row>
    <row r="25" spans="1:7" x14ac:dyDescent="0.25">
      <c r="A25" s="6" t="s">
        <v>31</v>
      </c>
      <c r="B25" s="8" t="s">
        <v>65</v>
      </c>
      <c r="C25" s="3" t="s">
        <v>33</v>
      </c>
      <c r="D25" s="3"/>
      <c r="E25" s="7">
        <v>274</v>
      </c>
    </row>
    <row r="26" spans="1:7" x14ac:dyDescent="0.25">
      <c r="A26" s="22"/>
      <c r="B26" s="27"/>
      <c r="C26" s="20"/>
      <c r="D26" s="27"/>
      <c r="E26" s="21"/>
    </row>
    <row r="27" spans="1:7" s="13" customFormat="1" ht="14.25" x14ac:dyDescent="0.2">
      <c r="A27" s="9" t="s">
        <v>25</v>
      </c>
      <c r="B27" s="10"/>
      <c r="C27" s="11"/>
      <c r="D27" s="11"/>
      <c r="E27" s="12">
        <f>SUM(E22:E26)</f>
        <v>35602.377999999997</v>
      </c>
    </row>
    <row r="29" spans="1:7" ht="40.5" customHeight="1" x14ac:dyDescent="0.25">
      <c r="A29" s="81" t="s">
        <v>66</v>
      </c>
      <c r="B29" s="81"/>
      <c r="C29" s="81"/>
      <c r="D29" s="81"/>
      <c r="E29" s="81"/>
    </row>
    <row r="30" spans="1:7" ht="33.75" customHeight="1" x14ac:dyDescent="0.25">
      <c r="A30" s="71" t="s">
        <v>21</v>
      </c>
      <c r="B30" s="71"/>
      <c r="C30" s="71"/>
      <c r="D30" s="71"/>
      <c r="E30" s="71"/>
    </row>
    <row r="31" spans="1:7" x14ac:dyDescent="0.25">
      <c r="A31" s="71" t="s">
        <v>20</v>
      </c>
      <c r="B31" s="71"/>
      <c r="C31" s="71"/>
      <c r="D31" s="71"/>
      <c r="E31" s="71"/>
    </row>
    <row r="32" spans="1:7" ht="34.5" customHeight="1" x14ac:dyDescent="0.25">
      <c r="A32" s="71" t="s">
        <v>34</v>
      </c>
      <c r="B32" s="71"/>
      <c r="C32" s="71"/>
      <c r="D32" s="71"/>
      <c r="E32" s="71"/>
    </row>
    <row r="33" spans="1:6" ht="16.5" customHeight="1" x14ac:dyDescent="0.25">
      <c r="A33" s="71" t="s">
        <v>18</v>
      </c>
      <c r="B33" s="71"/>
      <c r="C33" s="71"/>
      <c r="D33" s="71"/>
      <c r="E33" s="71"/>
    </row>
    <row r="34" spans="1:6" x14ac:dyDescent="0.25">
      <c r="A34" s="76" t="s">
        <v>5</v>
      </c>
      <c r="B34" s="76"/>
      <c r="C34" s="76"/>
      <c r="D34" s="76"/>
      <c r="E34" s="76"/>
    </row>
    <row r="35" spans="1:6" x14ac:dyDescent="0.25">
      <c r="A35" s="71" t="s">
        <v>18</v>
      </c>
      <c r="B35" s="71"/>
      <c r="C35" s="71"/>
      <c r="D35" s="71"/>
      <c r="E35" s="71"/>
    </row>
    <row r="36" spans="1:6" x14ac:dyDescent="0.25">
      <c r="A36" s="79" t="s">
        <v>35</v>
      </c>
      <c r="B36" s="79"/>
      <c r="C36" s="79"/>
      <c r="D36" s="79"/>
      <c r="E36" s="79"/>
    </row>
    <row r="37" spans="1:6" x14ac:dyDescent="0.25">
      <c r="B37" s="80" t="s">
        <v>19</v>
      </c>
      <c r="C37" s="80"/>
      <c r="D37" s="80"/>
      <c r="E37" s="5" t="s">
        <v>6</v>
      </c>
    </row>
    <row r="38" spans="1:6" x14ac:dyDescent="0.25">
      <c r="A38" s="31"/>
      <c r="B38" s="31"/>
      <c r="C38" s="31"/>
      <c r="D38" s="31"/>
      <c r="E38" s="31"/>
    </row>
    <row r="39" spans="1:6" x14ac:dyDescent="0.25">
      <c r="A39" s="79" t="s">
        <v>36</v>
      </c>
      <c r="B39" s="79"/>
      <c r="C39" s="79"/>
      <c r="D39" s="79"/>
      <c r="E39" s="79"/>
    </row>
    <row r="40" spans="1:6" x14ac:dyDescent="0.25">
      <c r="B40" s="80" t="s">
        <v>19</v>
      </c>
      <c r="C40" s="80"/>
      <c r="D40" s="80"/>
      <c r="E40" s="5" t="s">
        <v>6</v>
      </c>
    </row>
    <row r="43" spans="1:6" x14ac:dyDescent="0.25">
      <c r="A43" s="2" t="s">
        <v>41</v>
      </c>
    </row>
    <row r="44" spans="1:6" x14ac:dyDescent="0.25">
      <c r="A44" s="13" t="s">
        <v>37</v>
      </c>
    </row>
    <row r="45" spans="1:6" x14ac:dyDescent="0.25">
      <c r="A45" s="2" t="s">
        <v>43</v>
      </c>
      <c r="B45" s="14">
        <f>'2кв'!B49</f>
        <v>-14079.823999999993</v>
      </c>
    </row>
    <row r="46" spans="1:6" x14ac:dyDescent="0.25">
      <c r="A46" s="16" t="s">
        <v>67</v>
      </c>
      <c r="B46" s="15"/>
    </row>
    <row r="47" spans="1:6" x14ac:dyDescent="0.25">
      <c r="A47" s="2" t="s">
        <v>39</v>
      </c>
      <c r="B47" s="15">
        <v>41676.26</v>
      </c>
      <c r="F47" s="19"/>
    </row>
    <row r="48" spans="1:6" ht="30" x14ac:dyDescent="0.25">
      <c r="A48" s="33" t="s">
        <v>40</v>
      </c>
      <c r="B48" s="15">
        <f>E27</f>
        <v>35602.377999999997</v>
      </c>
    </row>
    <row r="49" spans="1:2" x14ac:dyDescent="0.25">
      <c r="A49" s="13" t="s">
        <v>38</v>
      </c>
      <c r="B49" s="17">
        <f>B45+B47-B48</f>
        <v>-8005.9419999999882</v>
      </c>
    </row>
  </sheetData>
  <mergeCells count="30"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E36"/>
    <mergeCell ref="B37:D37"/>
    <mergeCell ref="A39:E39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view="pageBreakPreview" topLeftCell="A22" zoomScaleNormal="100" zoomScaleSheetLayoutView="100" workbookViewId="0">
      <selection activeCell="B48" sqref="B48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10.5703125" style="2" bestFit="1" customWidth="1"/>
    <col min="7" max="7" width="9.140625" style="2"/>
    <col min="8" max="8" width="11.42578125" style="2" customWidth="1"/>
    <col min="9" max="16384" width="9.140625" style="2"/>
  </cols>
  <sheetData>
    <row r="1" spans="1:5" ht="15.75" x14ac:dyDescent="0.25">
      <c r="A1" s="67" t="s">
        <v>11</v>
      </c>
      <c r="B1" s="67"/>
      <c r="C1" s="67"/>
      <c r="D1" s="67"/>
      <c r="E1" s="67"/>
    </row>
    <row r="2" spans="1:5" ht="37.5" customHeight="1" x14ac:dyDescent="0.25">
      <c r="A2" s="68" t="s">
        <v>12</v>
      </c>
      <c r="B2" s="69"/>
      <c r="C2" s="69"/>
      <c r="D2" s="69"/>
      <c r="E2" s="69"/>
    </row>
    <row r="3" spans="1:5" ht="13.9" customHeight="1" x14ac:dyDescent="0.25">
      <c r="A3" s="70" t="s">
        <v>87</v>
      </c>
      <c r="B3" s="70"/>
      <c r="C3" s="70"/>
      <c r="D3" s="70"/>
      <c r="E3" s="70"/>
    </row>
    <row r="4" spans="1:5" s="1" customFormat="1" ht="15.75" x14ac:dyDescent="0.25">
      <c r="A4" s="34" t="s">
        <v>13</v>
      </c>
      <c r="B4" s="35"/>
      <c r="C4" s="35"/>
      <c r="D4" s="82" t="s">
        <v>88</v>
      </c>
      <c r="E4" s="82"/>
    </row>
    <row r="5" spans="1:5" x14ac:dyDescent="0.25">
      <c r="A5" s="37"/>
      <c r="B5" s="4"/>
      <c r="C5" s="4"/>
      <c r="D5" s="4"/>
      <c r="E5" s="4"/>
    </row>
    <row r="6" spans="1:5" x14ac:dyDescent="0.25">
      <c r="A6" s="71" t="s">
        <v>0</v>
      </c>
      <c r="B6" s="71"/>
      <c r="C6" s="71"/>
      <c r="D6" s="71"/>
      <c r="E6" s="71"/>
    </row>
    <row r="7" spans="1:5" x14ac:dyDescent="0.25">
      <c r="A7" s="72" t="s">
        <v>26</v>
      </c>
      <c r="B7" s="72"/>
      <c r="C7" s="72"/>
      <c r="D7" s="72"/>
      <c r="E7" s="72"/>
    </row>
    <row r="8" spans="1:5" x14ac:dyDescent="0.25">
      <c r="A8" s="65" t="s">
        <v>1</v>
      </c>
      <c r="B8" s="65"/>
      <c r="C8" s="65"/>
      <c r="D8" s="65"/>
      <c r="E8" s="65"/>
    </row>
    <row r="9" spans="1:5" x14ac:dyDescent="0.25">
      <c r="A9" s="71" t="s">
        <v>27</v>
      </c>
      <c r="B9" s="71"/>
      <c r="C9" s="71"/>
      <c r="D9" s="71"/>
      <c r="E9" s="71"/>
    </row>
    <row r="10" spans="1:5" ht="21" customHeight="1" x14ac:dyDescent="0.25">
      <c r="A10" s="73" t="s">
        <v>14</v>
      </c>
      <c r="B10" s="74"/>
      <c r="C10" s="74"/>
      <c r="D10" s="74"/>
      <c r="E10" s="74"/>
    </row>
    <row r="11" spans="1:5" ht="30.6" customHeight="1" x14ac:dyDescent="0.25">
      <c r="A11" s="71" t="s">
        <v>28</v>
      </c>
      <c r="B11" s="71"/>
      <c r="C11" s="71"/>
      <c r="D11" s="71"/>
      <c r="E11" s="71"/>
    </row>
    <row r="12" spans="1:5" ht="18.75" customHeight="1" x14ac:dyDescent="0.25">
      <c r="A12" s="65" t="s">
        <v>15</v>
      </c>
      <c r="B12" s="66"/>
      <c r="C12" s="66"/>
      <c r="D12" s="66"/>
      <c r="E12" s="66"/>
    </row>
    <row r="13" spans="1:5" ht="20.25" customHeight="1" x14ac:dyDescent="0.25">
      <c r="A13" s="71" t="s">
        <v>22</v>
      </c>
      <c r="B13" s="71"/>
      <c r="C13" s="71"/>
      <c r="D13" s="71"/>
      <c r="E13" s="71"/>
    </row>
    <row r="14" spans="1:5" x14ac:dyDescent="0.25">
      <c r="A14" s="65" t="s">
        <v>2</v>
      </c>
      <c r="B14" s="66"/>
      <c r="C14" s="66"/>
      <c r="D14" s="66"/>
      <c r="E14" s="66"/>
    </row>
    <row r="15" spans="1:5" x14ac:dyDescent="0.25">
      <c r="A15" s="71" t="s">
        <v>23</v>
      </c>
      <c r="B15" s="71"/>
      <c r="C15" s="71"/>
      <c r="D15" s="71"/>
      <c r="E15" s="71"/>
    </row>
    <row r="16" spans="1:5" ht="15.6" customHeight="1" x14ac:dyDescent="0.25">
      <c r="A16" s="65" t="s">
        <v>16</v>
      </c>
      <c r="B16" s="66"/>
      <c r="C16" s="66"/>
      <c r="D16" s="66"/>
      <c r="E16" s="66"/>
    </row>
    <row r="17" spans="1:7" ht="30" customHeight="1" x14ac:dyDescent="0.25">
      <c r="A17" s="71" t="s">
        <v>17</v>
      </c>
      <c r="B17" s="71"/>
      <c r="C17" s="71"/>
      <c r="D17" s="71"/>
      <c r="E17" s="71"/>
    </row>
    <row r="18" spans="1:7" ht="61.15" customHeight="1" x14ac:dyDescent="0.25">
      <c r="A18" s="71" t="s">
        <v>29</v>
      </c>
      <c r="B18" s="71"/>
      <c r="C18" s="71"/>
      <c r="D18" s="71"/>
      <c r="E18" s="71"/>
    </row>
    <row r="19" spans="1:7" ht="28.5" customHeight="1" x14ac:dyDescent="0.25">
      <c r="A19" s="77" t="s">
        <v>30</v>
      </c>
      <c r="B19" s="77"/>
      <c r="C19" s="77"/>
      <c r="D19" s="77"/>
      <c r="E19" s="77"/>
    </row>
    <row r="20" spans="1:7" x14ac:dyDescent="0.25">
      <c r="A20" s="77"/>
      <c r="B20" s="77"/>
      <c r="C20" s="77"/>
      <c r="D20" s="77"/>
      <c r="E20" s="77"/>
      <c r="F20" s="2">
        <v>639.79999999999995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63" x14ac:dyDescent="0.25">
      <c r="A22" s="18" t="s">
        <v>44</v>
      </c>
      <c r="B22" s="8" t="s">
        <v>45</v>
      </c>
      <c r="C22" s="3" t="s">
        <v>4</v>
      </c>
      <c r="D22" s="3">
        <v>13.57</v>
      </c>
      <c r="E22" s="7">
        <f>D22*F20*G20</f>
        <v>26046.257999999998</v>
      </c>
    </row>
    <row r="23" spans="1:7" x14ac:dyDescent="0.25">
      <c r="A23" s="6" t="s">
        <v>42</v>
      </c>
      <c r="B23" s="8" t="s">
        <v>24</v>
      </c>
      <c r="C23" s="3" t="s">
        <v>4</v>
      </c>
      <c r="D23" s="3">
        <v>3.6</v>
      </c>
      <c r="E23" s="7">
        <f>D23*F20*G20</f>
        <v>6909.8399999999992</v>
      </c>
    </row>
    <row r="24" spans="1:7" ht="45" x14ac:dyDescent="0.25">
      <c r="A24" s="6" t="s">
        <v>64</v>
      </c>
      <c r="B24" s="8" t="s">
        <v>89</v>
      </c>
      <c r="C24" s="3" t="s">
        <v>4</v>
      </c>
      <c r="D24" s="3"/>
      <c r="E24" s="7">
        <f>790.76*3</f>
        <v>2372.2799999999997</v>
      </c>
    </row>
    <row r="25" spans="1:7" x14ac:dyDescent="0.25">
      <c r="A25" s="6" t="s">
        <v>31</v>
      </c>
      <c r="B25" s="8" t="s">
        <v>89</v>
      </c>
      <c r="C25" s="3" t="s">
        <v>33</v>
      </c>
      <c r="D25" s="3"/>
      <c r="E25" s="7">
        <v>538.34</v>
      </c>
    </row>
    <row r="26" spans="1:7" x14ac:dyDescent="0.25">
      <c r="A26" s="22"/>
      <c r="B26" s="27"/>
      <c r="C26" s="20"/>
      <c r="D26" s="27"/>
      <c r="E26" s="21"/>
    </row>
    <row r="27" spans="1:7" s="13" customFormat="1" ht="14.25" x14ac:dyDescent="0.2">
      <c r="A27" s="9" t="s">
        <v>25</v>
      </c>
      <c r="B27" s="10"/>
      <c r="C27" s="11"/>
      <c r="D27" s="11"/>
      <c r="E27" s="12">
        <f>SUM(E22:E26)</f>
        <v>35866.717999999993</v>
      </c>
    </row>
    <row r="29" spans="1:7" ht="40.5" customHeight="1" x14ac:dyDescent="0.25">
      <c r="A29" s="81" t="s">
        <v>90</v>
      </c>
      <c r="B29" s="81"/>
      <c r="C29" s="81"/>
      <c r="D29" s="81"/>
      <c r="E29" s="81"/>
    </row>
    <row r="30" spans="1:7" ht="33.75" customHeight="1" x14ac:dyDescent="0.25">
      <c r="A30" s="71" t="s">
        <v>21</v>
      </c>
      <c r="B30" s="71"/>
      <c r="C30" s="71"/>
      <c r="D30" s="71"/>
      <c r="E30" s="71"/>
    </row>
    <row r="31" spans="1:7" x14ac:dyDescent="0.25">
      <c r="A31" s="71" t="s">
        <v>20</v>
      </c>
      <c r="B31" s="71"/>
      <c r="C31" s="71"/>
      <c r="D31" s="71"/>
      <c r="E31" s="71"/>
    </row>
    <row r="32" spans="1:7" ht="34.5" customHeight="1" x14ac:dyDescent="0.25">
      <c r="A32" s="71" t="s">
        <v>34</v>
      </c>
      <c r="B32" s="71"/>
      <c r="C32" s="71"/>
      <c r="D32" s="71"/>
      <c r="E32" s="71"/>
    </row>
    <row r="33" spans="1:6" ht="16.5" customHeight="1" x14ac:dyDescent="0.25">
      <c r="A33" s="71" t="s">
        <v>18</v>
      </c>
      <c r="B33" s="71"/>
      <c r="C33" s="71"/>
      <c r="D33" s="71"/>
      <c r="E33" s="71"/>
    </row>
    <row r="34" spans="1:6" x14ac:dyDescent="0.25">
      <c r="A34" s="76" t="s">
        <v>5</v>
      </c>
      <c r="B34" s="76"/>
      <c r="C34" s="76"/>
      <c r="D34" s="76"/>
      <c r="E34" s="76"/>
    </row>
    <row r="35" spans="1:6" x14ac:dyDescent="0.25">
      <c r="A35" s="71" t="s">
        <v>18</v>
      </c>
      <c r="B35" s="71"/>
      <c r="C35" s="71"/>
      <c r="D35" s="71"/>
      <c r="E35" s="71"/>
    </row>
    <row r="36" spans="1:6" x14ac:dyDescent="0.25">
      <c r="A36" s="79" t="s">
        <v>35</v>
      </c>
      <c r="B36" s="79"/>
      <c r="C36" s="79"/>
      <c r="D36" s="79"/>
      <c r="E36" s="79"/>
    </row>
    <row r="37" spans="1:6" x14ac:dyDescent="0.25">
      <c r="B37" s="80" t="s">
        <v>19</v>
      </c>
      <c r="C37" s="80"/>
      <c r="D37" s="80"/>
      <c r="E37" s="5" t="s">
        <v>6</v>
      </c>
    </row>
    <row r="38" spans="1:6" x14ac:dyDescent="0.25">
      <c r="A38" s="36"/>
      <c r="B38" s="36"/>
      <c r="C38" s="36"/>
      <c r="D38" s="36"/>
      <c r="E38" s="36"/>
    </row>
    <row r="39" spans="1:6" x14ac:dyDescent="0.25">
      <c r="A39" s="79" t="s">
        <v>36</v>
      </c>
      <c r="B39" s="79"/>
      <c r="C39" s="79"/>
      <c r="D39" s="79"/>
      <c r="E39" s="79"/>
    </row>
    <row r="40" spans="1:6" x14ac:dyDescent="0.25">
      <c r="B40" s="80" t="s">
        <v>19</v>
      </c>
      <c r="C40" s="80"/>
      <c r="D40" s="80"/>
      <c r="E40" s="5" t="s">
        <v>6</v>
      </c>
    </row>
    <row r="43" spans="1:6" x14ac:dyDescent="0.25">
      <c r="A43" s="2" t="s">
        <v>41</v>
      </c>
    </row>
    <row r="44" spans="1:6" x14ac:dyDescent="0.25">
      <c r="A44" s="13" t="s">
        <v>37</v>
      </c>
    </row>
    <row r="45" spans="1:6" x14ac:dyDescent="0.25">
      <c r="A45" s="2" t="s">
        <v>43</v>
      </c>
      <c r="B45" s="14">
        <f>'3кв'!B49</f>
        <v>-8005.9419999999882</v>
      </c>
    </row>
    <row r="46" spans="1:6" x14ac:dyDescent="0.25">
      <c r="A46" s="16" t="s">
        <v>67</v>
      </c>
      <c r="B46" s="15"/>
    </row>
    <row r="47" spans="1:6" x14ac:dyDescent="0.25">
      <c r="A47" s="2" t="s">
        <v>39</v>
      </c>
      <c r="B47" s="15">
        <f>39723.47-4.18</f>
        <v>39719.29</v>
      </c>
      <c r="F47" s="19"/>
    </row>
    <row r="48" spans="1:6" ht="30" x14ac:dyDescent="0.25">
      <c r="A48" s="38" t="s">
        <v>40</v>
      </c>
      <c r="B48" s="15">
        <f>E27</f>
        <v>35866.717999999993</v>
      </c>
    </row>
    <row r="49" spans="1:2" x14ac:dyDescent="0.25">
      <c r="A49" s="13" t="s">
        <v>38</v>
      </c>
      <c r="B49" s="17">
        <f>B45+B47-B48</f>
        <v>-4153.3699999999808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E36"/>
    <mergeCell ref="B37:D37"/>
    <mergeCell ref="A39:E3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abSelected="1" view="pageBreakPreview" topLeftCell="A7" zoomScaleNormal="100" zoomScaleSheetLayoutView="100" workbookViewId="0">
      <selection activeCell="C23" sqref="C23"/>
    </sheetView>
  </sheetViews>
  <sheetFormatPr defaultRowHeight="15.75" x14ac:dyDescent="0.25"/>
  <cols>
    <col min="1" max="1" width="10.5703125" style="1" customWidth="1"/>
    <col min="2" max="2" width="54.28515625" style="1" customWidth="1"/>
    <col min="3" max="3" width="15.28515625" style="47" customWidth="1"/>
    <col min="4" max="4" width="11.85546875" style="1" customWidth="1"/>
    <col min="5" max="5" width="14.7109375" style="1" customWidth="1"/>
    <col min="6" max="6" width="19.28515625" style="1" customWidth="1"/>
    <col min="7" max="7" width="12" style="1" customWidth="1"/>
    <col min="8" max="8" width="13.5703125" style="1" customWidth="1"/>
    <col min="9" max="16384" width="9.140625" style="1"/>
  </cols>
  <sheetData>
    <row r="1" spans="1:5" x14ac:dyDescent="0.25">
      <c r="A1" s="85" t="s">
        <v>68</v>
      </c>
      <c r="B1" s="85"/>
      <c r="C1" s="85"/>
      <c r="D1" s="39"/>
    </row>
    <row r="2" spans="1:5" x14ac:dyDescent="0.25">
      <c r="A2" s="86" t="s">
        <v>69</v>
      </c>
      <c r="B2" s="86"/>
      <c r="C2" s="86"/>
      <c r="D2" s="40"/>
    </row>
    <row r="3" spans="1:5" x14ac:dyDescent="0.25">
      <c r="A3" s="86" t="s">
        <v>70</v>
      </c>
      <c r="B3" s="86"/>
      <c r="C3" s="86"/>
      <c r="D3" s="40"/>
    </row>
    <row r="4" spans="1:5" x14ac:dyDescent="0.25">
      <c r="A4" s="85" t="s">
        <v>86</v>
      </c>
      <c r="B4" s="85"/>
      <c r="C4" s="85"/>
      <c r="D4" s="39"/>
    </row>
    <row r="5" spans="1:5" x14ac:dyDescent="0.25">
      <c r="A5" s="87"/>
      <c r="B5" s="87"/>
      <c r="C5" s="87"/>
    </row>
    <row r="6" spans="1:5" x14ac:dyDescent="0.25">
      <c r="A6" s="48"/>
      <c r="B6" s="49" t="s">
        <v>71</v>
      </c>
      <c r="C6" s="50">
        <f>'1кв'!B45</f>
        <v>-15284.64</v>
      </c>
      <c r="D6" s="41"/>
    </row>
    <row r="7" spans="1:5" x14ac:dyDescent="0.25">
      <c r="A7" s="48"/>
      <c r="B7" s="49" t="s">
        <v>91</v>
      </c>
      <c r="C7" s="50"/>
      <c r="D7" s="41"/>
    </row>
    <row r="8" spans="1:5" x14ac:dyDescent="0.25">
      <c r="A8" s="51" t="s">
        <v>72</v>
      </c>
      <c r="B8" s="52" t="s">
        <v>73</v>
      </c>
      <c r="C8" s="53">
        <f>'1кв'!B47+'2кв'!B47+'3кв'!B47+'4 кв'!B47</f>
        <v>153321.05000000002</v>
      </c>
      <c r="D8" s="43"/>
    </row>
    <row r="9" spans="1:5" x14ac:dyDescent="0.25">
      <c r="A9" s="54"/>
      <c r="B9" s="52" t="s">
        <v>74</v>
      </c>
      <c r="C9" s="50">
        <f>SUM(C8:C8)</f>
        <v>153321.05000000002</v>
      </c>
      <c r="D9" s="41"/>
    </row>
    <row r="10" spans="1:5" x14ac:dyDescent="0.25">
      <c r="A10" s="55"/>
      <c r="B10" s="83"/>
      <c r="C10" s="84"/>
      <c r="D10" s="44"/>
    </row>
    <row r="11" spans="1:5" x14ac:dyDescent="0.25">
      <c r="A11" s="56" t="s">
        <v>75</v>
      </c>
      <c r="B11" s="57" t="s">
        <v>76</v>
      </c>
      <c r="C11" s="58">
        <f>'1кв'!E22+'2кв'!E22+'3кв'!E22+'4 кв'!E22</f>
        <v>101229.156</v>
      </c>
      <c r="D11" s="44"/>
    </row>
    <row r="12" spans="1:5" x14ac:dyDescent="0.25">
      <c r="A12" s="55"/>
      <c r="B12" s="59" t="s">
        <v>42</v>
      </c>
      <c r="C12" s="58">
        <f>'1кв'!E23+'2кв'!E23+'3кв'!E23+'4 кв'!E23</f>
        <v>26986.763999999999</v>
      </c>
      <c r="D12" s="44"/>
      <c r="E12" s="45"/>
    </row>
    <row r="13" spans="1:5" ht="31.5" x14ac:dyDescent="0.25">
      <c r="A13" s="55"/>
      <c r="B13" s="59" t="s">
        <v>77</v>
      </c>
      <c r="C13" s="58">
        <f>'1кв'!E24+'2кв'!E24+'3кв'!E24+'4 кв'!E24</f>
        <v>8698.36</v>
      </c>
      <c r="D13" s="44"/>
    </row>
    <row r="14" spans="1:5" x14ac:dyDescent="0.25">
      <c r="A14" s="56"/>
      <c r="B14" s="60" t="s">
        <v>31</v>
      </c>
      <c r="C14" s="58">
        <f>'1кв'!E25+'2кв'!E25+'3кв'!E25+'4 кв'!E25</f>
        <v>1343.45</v>
      </c>
      <c r="D14" s="44"/>
    </row>
    <row r="15" spans="1:5" x14ac:dyDescent="0.25">
      <c r="A15" s="56"/>
      <c r="B15" s="61" t="s">
        <v>92</v>
      </c>
      <c r="C15" s="58">
        <f>'1кв'!E26+'2кв'!E26</f>
        <v>3932.0499999999997</v>
      </c>
      <c r="D15" s="44"/>
    </row>
    <row r="16" spans="1:5" x14ac:dyDescent="0.25">
      <c r="A16" s="56"/>
      <c r="B16" s="62"/>
      <c r="C16" s="58"/>
      <c r="D16" s="44"/>
    </row>
    <row r="17" spans="1:6" x14ac:dyDescent="0.25">
      <c r="A17" s="55"/>
      <c r="B17" s="63" t="s">
        <v>78</v>
      </c>
      <c r="C17" s="50">
        <f>SUM(C11:C16)</f>
        <v>142189.78</v>
      </c>
      <c r="D17" s="44"/>
      <c r="E17" s="45">
        <f>'[1]1кв'!E26+'[1]2кв'!E26+'[1]3кв'!E26+'[1]4 кв'!E28</f>
        <v>130607.23499999997</v>
      </c>
      <c r="F17" s="45"/>
    </row>
    <row r="18" spans="1:6" x14ac:dyDescent="0.25">
      <c r="A18" s="55"/>
      <c r="B18" s="64" t="s">
        <v>79</v>
      </c>
      <c r="C18" s="50">
        <f>(C6+C9)-C17</f>
        <v>-4153.3699999999662</v>
      </c>
      <c r="D18" s="44"/>
      <c r="E18" s="45"/>
    </row>
    <row r="19" spans="1:6" x14ac:dyDescent="0.25">
      <c r="B19" s="42"/>
      <c r="C19" s="46"/>
      <c r="D19" s="44"/>
    </row>
    <row r="20" spans="1:6" x14ac:dyDescent="0.25">
      <c r="B20" s="42" t="s">
        <v>93</v>
      </c>
      <c r="C20" s="42"/>
      <c r="D20" s="44"/>
    </row>
    <row r="21" spans="1:6" x14ac:dyDescent="0.25">
      <c r="B21" s="42" t="s">
        <v>94</v>
      </c>
      <c r="C21" s="42">
        <v>600.6</v>
      </c>
      <c r="D21" s="44"/>
    </row>
    <row r="22" spans="1:6" x14ac:dyDescent="0.25">
      <c r="B22" s="88" t="s">
        <v>95</v>
      </c>
      <c r="C22" s="88">
        <v>0</v>
      </c>
      <c r="D22" s="44"/>
    </row>
    <row r="23" spans="1:6" x14ac:dyDescent="0.25">
      <c r="B23" s="42" t="s">
        <v>96</v>
      </c>
      <c r="C23" s="42">
        <f>C22-C21</f>
        <v>-600.6</v>
      </c>
      <c r="D23" s="44"/>
    </row>
    <row r="24" spans="1:6" x14ac:dyDescent="0.25">
      <c r="B24" s="42"/>
      <c r="C24" s="46"/>
      <c r="D24" s="44"/>
    </row>
    <row r="25" spans="1:6" x14ac:dyDescent="0.25">
      <c r="B25" s="42"/>
      <c r="C25" s="46"/>
      <c r="D25" s="44"/>
    </row>
    <row r="26" spans="1:6" x14ac:dyDescent="0.25">
      <c r="A26" s="42" t="s">
        <v>80</v>
      </c>
      <c r="C26" s="46"/>
      <c r="D26" s="44"/>
    </row>
    <row r="27" spans="1:6" x14ac:dyDescent="0.25">
      <c r="B27" s="42"/>
      <c r="C27" s="46"/>
      <c r="D27" s="44"/>
    </row>
    <row r="28" spans="1:6" x14ac:dyDescent="0.25">
      <c r="B28" s="42"/>
      <c r="C28" s="46"/>
      <c r="D28" s="44"/>
    </row>
    <row r="29" spans="1:6" x14ac:dyDescent="0.25">
      <c r="A29" s="1" t="s">
        <v>81</v>
      </c>
      <c r="B29" s="42" t="s">
        <v>82</v>
      </c>
      <c r="C29" s="46"/>
      <c r="D29" s="44"/>
    </row>
    <row r="30" spans="1:6" x14ac:dyDescent="0.25">
      <c r="B30" s="42" t="s">
        <v>83</v>
      </c>
      <c r="C30" s="46"/>
      <c r="D30" s="44"/>
    </row>
    <row r="31" spans="1:6" x14ac:dyDescent="0.25">
      <c r="B31" s="42" t="s">
        <v>84</v>
      </c>
      <c r="C31" s="46"/>
      <c r="D31" s="44"/>
    </row>
    <row r="32" spans="1:6" x14ac:dyDescent="0.25">
      <c r="B32" s="42"/>
      <c r="C32" s="46"/>
      <c r="D32" s="44"/>
    </row>
    <row r="33" spans="2:4" x14ac:dyDescent="0.25">
      <c r="B33" s="42"/>
      <c r="C33" s="46"/>
      <c r="D33" s="44"/>
    </row>
    <row r="34" spans="2:4" x14ac:dyDescent="0.25">
      <c r="B34" s="42" t="s">
        <v>85</v>
      </c>
      <c r="C34" s="46"/>
      <c r="D34" s="44"/>
    </row>
    <row r="35" spans="2:4" x14ac:dyDescent="0.25">
      <c r="B35" s="42"/>
      <c r="C35" s="46"/>
      <c r="D35" s="44"/>
    </row>
    <row r="36" spans="2:4" x14ac:dyDescent="0.25">
      <c r="B36" s="42"/>
      <c r="C36" s="46"/>
      <c r="D36" s="44"/>
    </row>
    <row r="37" spans="2:4" x14ac:dyDescent="0.25">
      <c r="B37" s="42"/>
      <c r="C37" s="46"/>
      <c r="D37" s="44"/>
    </row>
    <row r="38" spans="2:4" x14ac:dyDescent="0.25">
      <c r="B38" s="42"/>
      <c r="C38" s="46"/>
      <c r="D38" s="44"/>
    </row>
  </sheetData>
  <mergeCells count="6">
    <mergeCell ref="B10:C10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 кв</vt:lpstr>
      <vt:lpstr>отчет</vt:lpstr>
      <vt:lpstr>'1кв'!Область_печати</vt:lpstr>
      <vt:lpstr>'2кв'!Область_печати</vt:lpstr>
      <vt:lpstr>'3кв'!Область_печати</vt:lpstr>
      <vt:lpstr>'4 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2022-03-11T10:56:47Z</dcterms:modified>
</cp:coreProperties>
</file>