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2кв" sheetId="16" r:id="rId1"/>
    <sheet name="3кв" sheetId="19" r:id="rId2"/>
    <sheet name="4кв" sheetId="20" r:id="rId3"/>
    <sheet name="отчет " sheetId="21" r:id="rId4"/>
  </sheets>
  <definedNames>
    <definedName name="_xlnm.Print_Area" localSheetId="0">'2кв'!$A$1:$E$44</definedName>
    <definedName name="_xlnm.Print_Area" localSheetId="1">'3кв'!$A$1:$E$45</definedName>
    <definedName name="_xlnm.Print_Area" localSheetId="2">'4кв'!$A$1:$E$47</definedName>
    <definedName name="_xlnm.Print_Area" localSheetId="3">'отчет '!$A$1:$C$40</definedName>
  </definedNames>
  <calcPr calcId="145621"/>
</workbook>
</file>

<file path=xl/calcChain.xml><?xml version="1.0" encoding="utf-8"?>
<calcChain xmlns="http://schemas.openxmlformats.org/spreadsheetml/2006/main">
  <c r="C27" i="21" l="1"/>
  <c r="C15" i="21" l="1"/>
  <c r="E24" i="20"/>
  <c r="C16" i="21"/>
  <c r="C14" i="21"/>
  <c r="C13" i="21"/>
  <c r="C12" i="21"/>
  <c r="C8" i="21"/>
  <c r="C6" i="21"/>
  <c r="B43" i="20"/>
  <c r="E27" i="20"/>
  <c r="C10" i="21" l="1"/>
  <c r="C18" i="21"/>
  <c r="C21" i="21" s="1"/>
  <c r="C22" i="21" l="1"/>
  <c r="E23" i="20"/>
  <c r="E22" i="20"/>
  <c r="E21" i="20"/>
  <c r="B46" i="20" s="1"/>
  <c r="B47" i="20" s="1"/>
  <c r="E23" i="16" l="1"/>
  <c r="E26" i="19"/>
  <c r="E23" i="19"/>
  <c r="E22" i="19"/>
  <c r="E21" i="19"/>
  <c r="B42" i="16" l="1"/>
  <c r="E24" i="19"/>
  <c r="E22" i="16"/>
  <c r="E21" i="16" l="1"/>
  <c r="E25" i="16" s="1"/>
  <c r="B44" i="19" l="1"/>
  <c r="B43" i="16"/>
  <c r="B44" i="16" s="1"/>
  <c r="B41" i="19" s="1"/>
  <c r="B45" i="19" l="1"/>
</calcChain>
</file>

<file path=xl/sharedStrings.xml><?xml version="1.0" encoding="utf-8"?>
<sst xmlns="http://schemas.openxmlformats.org/spreadsheetml/2006/main" count="207" uniqueCount="89">
  <si>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</si>
  <si>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</si>
  <si>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</si>
  <si>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</si>
  <si>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</si>
  <si>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</si>
  <si>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</si>
  <si>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</si>
  <si>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</si>
  <si>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</si>
  <si>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</si>
  <si>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</si>
  <si>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</si>
  <si>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</si>
  <si>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</si>
  <si>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</si>
  <si>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</si>
  <si>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</si>
  <si>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</si>
  <si>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</si>
  <si>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</si>
  <si>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</si>
  <si>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</si>
  <si>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</si>
  <si>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</si>
  <si>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</si>
  <si>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</si>
  <si>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</si>
  <si>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</si>
  <si>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</si>
  <si>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</si>
  <si>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</si>
  <si>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</si>
  <si>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</si>
  <si>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</si>
  <si>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</si>
  <si>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</si>
  <si>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>за 2 квартал 2021 года</t>
  </si>
  <si>
    <t>"30" 06  2021 г.</t>
  </si>
  <si>
    <t>2 квартал</t>
  </si>
  <si>
    <t>за 3 квартал 2021 года</t>
  </si>
  <si>
    <t>"30" 09  2021 г.</t>
  </si>
  <si>
    <t>3 квартал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</si>
  <si>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</si>
  <si>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Обработка подъездов хлорсодержащими растворами опрыскивание 1 раз в неделю </t>
  </si>
  <si>
    <t>г. Россошь, ул.Строителей, д.3</t>
  </si>
  <si>
    <t xml:space="preserve">Общехозяйственные расходы </t>
  </si>
  <si>
    <t>Корректировка по услуге санитарное содержание придомовой территории и мест общего пользования (20% предоставление услуги из-за неполного заселения дома)</t>
  </si>
  <si>
    <t xml:space="preserve">           2. Всего за период с "01" 04 2021 г. по "30" 06 2021 г. выполнено работ (оказано услуг) на общую сумму семнадцать тысяч семьсот тридцать пять рублей 03 копейки</t>
  </si>
  <si>
    <t>Предъявлено населению 19402,95</t>
  </si>
  <si>
    <t>Sдома=645м2 (среднее кол-во заселенных квартир 578м2)</t>
  </si>
  <si>
    <t>Sдома=645м2 (среднее кол-во заселенных квартир 388м2)</t>
  </si>
  <si>
    <t>Предъявлено населению 26973,51</t>
  </si>
  <si>
    <t xml:space="preserve">           2. Всего за период с "01" 07 2021 г. по "30" 09 2021 г. выполнено работ (оказано услуг) на общую сумму двадцать четыре тысячи четыреста шестнадцать рублей 88 копеек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</si>
  <si>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</si>
  <si>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</si>
  <si>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</si>
  <si>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</si>
  <si>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</si>
  <si>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</si>
  <si>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</si>
  <si>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</si>
  <si>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</si>
  <si>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</si>
  <si>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</si>
  <si>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</si>
  <si>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</si>
  <si>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</si>
  <si>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</si>
  <si>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</si>
  <si>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</si>
  <si>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</si>
  <si>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НА ЛИЦЕВОМ СЧЕТЕ  ЗА  период  с 01.04.2021г. по 31.12.2021г.</t>
  </si>
  <si>
    <t>за 4 квартал 2021 года</t>
  </si>
  <si>
    <t>"31" 12  2021 г.</t>
  </si>
  <si>
    <t>4 квартал</t>
  </si>
  <si>
    <t>Предъявлено населению                   32 198,49</t>
  </si>
  <si>
    <t>Начислено всего 385 466,6</t>
  </si>
  <si>
    <t>по ж.д. ул. Строителей, 3</t>
  </si>
  <si>
    <t>Непредвиденные расходы 0 ч/ч</t>
  </si>
  <si>
    <t xml:space="preserve">           2. Всего за период с "01" 10 2021 г. по "31" 12 2021 г. выполнено работ (оказано услуг) на общую сумму двадцать четыре тысячи восемьсот семьдесят два рубля 72 копейки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</si>
  <si>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</si>
  <si>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Литвинова Станислава Андреевича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</si>
  <si>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</si>
  <si>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                      Литвинова С.А.</t>
    </r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</si>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</sst>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9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3" fontId="8" fillId="2" borderId="1" xfId="1" applyFont="1" applyFill="1" applyBorder="1" applyAlignment="1">
      <alignment horizontal="center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43" fontId="3" fillId="0" borderId="0" xfId="1" applyFont="1"/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2" fontId="4" fillId="0" borderId="0" xfId="0" applyNumberFormat="1" applyFont="1"/>
    <xf numFmtId="164" fontId="3" fillId="2" borderId="1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topLeftCell="A19" zoomScaleNormal="100" zoomScaleSheetLayoutView="100" workbookViewId="0">
      <selection activeCell="C42" sqref="C42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40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37</v>
      </c>
      <c r="B3" s="76"/>
      <c r="C3" s="76"/>
      <c r="D3" s="76"/>
      <c r="E3" s="76"/>
    </row>
    <row r="4" spans="1:5" s="1" customFormat="1" ht="30" x14ac:dyDescent="0.25">
      <c r="A4" s="26" t="s">
        <v>13</v>
      </c>
      <c r="B4" s="27"/>
      <c r="C4" s="27"/>
      <c r="D4" s="27"/>
      <c r="E4" s="28" t="s">
        <v>38</v>
      </c>
    </row>
    <row r="5" spans="1:5" x14ac:dyDescent="0.25">
      <c r="A5" s="77" t="s">
        <v>0</v>
      </c>
      <c r="B5" s="77"/>
      <c r="C5" s="77"/>
      <c r="D5" s="77"/>
      <c r="E5" s="77"/>
    </row>
    <row r="6" spans="1:5" x14ac:dyDescent="0.25">
      <c r="A6" s="78" t="s">
        <v>45</v>
      </c>
      <c r="B6" s="78"/>
      <c r="C6" s="78"/>
      <c r="D6" s="78"/>
      <c r="E6" s="78"/>
    </row>
    <row r="7" spans="1:5" x14ac:dyDescent="0.25">
      <c r="A7" s="71" t="s">
        <v>1</v>
      </c>
      <c r="B7" s="71"/>
      <c r="C7" s="71"/>
      <c r="D7" s="71"/>
      <c r="E7" s="71"/>
    </row>
    <row r="8" spans="1:5" x14ac:dyDescent="0.25">
      <c r="A8" s="79" t="s">
        <v>82</v>
      </c>
      <c r="B8" s="79"/>
      <c r="C8" s="79"/>
      <c r="D8" s="79"/>
      <c r="E8" s="79"/>
    </row>
    <row r="9" spans="1:5" ht="32.25" customHeight="1" x14ac:dyDescent="0.25">
      <c r="A9" s="80" t="s">
        <v>14</v>
      </c>
      <c r="B9" s="81"/>
      <c r="C9" s="81"/>
      <c r="D9" s="81"/>
      <c r="E9" s="81"/>
    </row>
    <row r="10" spans="1:5" ht="26.45" customHeight="1" x14ac:dyDescent="0.25">
      <c r="A10" s="77" t="s">
        <v>83</v>
      </c>
      <c r="B10" s="77"/>
      <c r="C10" s="77"/>
      <c r="D10" s="77"/>
      <c r="E10" s="77"/>
    </row>
    <row r="11" spans="1:5" ht="18.75" customHeight="1" x14ac:dyDescent="0.25">
      <c r="A11" s="71" t="s">
        <v>15</v>
      </c>
      <c r="B11" s="72"/>
      <c r="C11" s="72"/>
      <c r="D11" s="72"/>
      <c r="E11" s="72"/>
    </row>
    <row r="12" spans="1:5" x14ac:dyDescent="0.25">
      <c r="A12" s="77" t="s">
        <v>22</v>
      </c>
      <c r="B12" s="77"/>
      <c r="C12" s="77"/>
      <c r="D12" s="77"/>
      <c r="E12" s="77"/>
    </row>
    <row r="13" spans="1:5" ht="17.25" customHeight="1" x14ac:dyDescent="0.25">
      <c r="A13" s="71" t="s">
        <v>2</v>
      </c>
      <c r="B13" s="72"/>
      <c r="C13" s="72"/>
      <c r="D13" s="72"/>
      <c r="E13" s="72"/>
    </row>
    <row r="14" spans="1:5" x14ac:dyDescent="0.25">
      <c r="A14" s="77" t="s">
        <v>23</v>
      </c>
      <c r="B14" s="77"/>
      <c r="C14" s="77"/>
      <c r="D14" s="77"/>
      <c r="E14" s="77"/>
    </row>
    <row r="15" spans="1:5" ht="15.75" customHeight="1" x14ac:dyDescent="0.25">
      <c r="A15" s="71" t="s">
        <v>16</v>
      </c>
      <c r="B15" s="72"/>
      <c r="C15" s="72"/>
      <c r="D15" s="72"/>
      <c r="E15" s="72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43</v>
      </c>
      <c r="B17" s="77"/>
      <c r="C17" s="77"/>
      <c r="D17" s="77"/>
      <c r="E17" s="77"/>
    </row>
    <row r="18" spans="1:7" ht="29.45" customHeight="1" x14ac:dyDescent="0.25">
      <c r="A18" s="83" t="s">
        <v>81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2">
        <v>388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36</v>
      </c>
      <c r="B21" s="8" t="s">
        <v>35</v>
      </c>
      <c r="C21" s="3" t="s">
        <v>4</v>
      </c>
      <c r="D21" s="3">
        <v>11.54</v>
      </c>
      <c r="E21" s="7">
        <f>D21*F19*G19</f>
        <v>13432.559999999998</v>
      </c>
    </row>
    <row r="22" spans="1:7" ht="90" x14ac:dyDescent="0.25">
      <c r="A22" s="6" t="s">
        <v>47</v>
      </c>
      <c r="B22" s="8" t="s">
        <v>39</v>
      </c>
      <c r="C22" s="3" t="s">
        <v>28</v>
      </c>
      <c r="D22" s="3"/>
      <c r="E22" s="34">
        <f>-5.37*0.2*F19*3</f>
        <v>-1250.1360000000002</v>
      </c>
    </row>
    <row r="23" spans="1:7" x14ac:dyDescent="0.25">
      <c r="A23" s="6" t="s">
        <v>46</v>
      </c>
      <c r="B23" s="8" t="s">
        <v>24</v>
      </c>
      <c r="C23" s="3" t="s">
        <v>4</v>
      </c>
      <c r="D23" s="3">
        <v>3.6</v>
      </c>
      <c r="E23" s="7">
        <f>D23*F19*G19</f>
        <v>4190.3999999999996</v>
      </c>
    </row>
    <row r="24" spans="1:7" x14ac:dyDescent="0.25">
      <c r="A24" s="6" t="s">
        <v>27</v>
      </c>
      <c r="B24" s="8" t="s">
        <v>39</v>
      </c>
      <c r="C24" s="3" t="s">
        <v>28</v>
      </c>
      <c r="D24" s="3"/>
      <c r="E24" s="7">
        <v>1362.21</v>
      </c>
    </row>
    <row r="25" spans="1:7" s="13" customFormat="1" ht="14.25" x14ac:dyDescent="0.2">
      <c r="A25" s="9" t="s">
        <v>25</v>
      </c>
      <c r="B25" s="10"/>
      <c r="C25" s="11"/>
      <c r="D25" s="19"/>
      <c r="E25" s="12">
        <f>SUM(E21:E24)</f>
        <v>17735.033999999996</v>
      </c>
    </row>
    <row r="26" spans="1:7" ht="34.5" customHeight="1" x14ac:dyDescent="0.25">
      <c r="A26" s="84" t="s">
        <v>48</v>
      </c>
      <c r="B26" s="84"/>
      <c r="C26" s="84"/>
      <c r="D26" s="84"/>
      <c r="E26" s="84"/>
      <c r="F26" s="22"/>
    </row>
    <row r="27" spans="1:7" ht="29.25" customHeight="1" x14ac:dyDescent="0.25">
      <c r="A27" s="77" t="s">
        <v>21</v>
      </c>
      <c r="B27" s="77"/>
      <c r="C27" s="77"/>
      <c r="D27" s="77"/>
      <c r="E27" s="77"/>
    </row>
    <row r="28" spans="1:7" x14ac:dyDescent="0.25">
      <c r="A28" s="77" t="s">
        <v>20</v>
      </c>
      <c r="B28" s="77"/>
      <c r="C28" s="77"/>
      <c r="D28" s="77"/>
      <c r="E28" s="77"/>
    </row>
    <row r="29" spans="1:7" ht="32.25" customHeight="1" x14ac:dyDescent="0.25">
      <c r="A29" s="77" t="s">
        <v>29</v>
      </c>
      <c r="B29" s="77"/>
      <c r="C29" s="77"/>
      <c r="D29" s="77"/>
      <c r="E29" s="77"/>
    </row>
    <row r="30" spans="1:7" x14ac:dyDescent="0.25">
      <c r="A30" s="77" t="s">
        <v>18</v>
      </c>
      <c r="B30" s="77"/>
      <c r="C30" s="77"/>
      <c r="D30" s="77"/>
      <c r="E30" s="77"/>
    </row>
    <row r="31" spans="1:7" x14ac:dyDescent="0.25">
      <c r="A31" s="82" t="s">
        <v>5</v>
      </c>
      <c r="B31" s="82"/>
      <c r="C31" s="82"/>
      <c r="D31" s="82"/>
      <c r="E31" s="82"/>
    </row>
    <row r="32" spans="1:7" x14ac:dyDescent="0.25">
      <c r="A32" s="77" t="s">
        <v>18</v>
      </c>
      <c r="B32" s="77"/>
      <c r="C32" s="77"/>
      <c r="D32" s="77"/>
      <c r="E32" s="77"/>
    </row>
    <row r="33" spans="1:8" x14ac:dyDescent="0.25">
      <c r="A33" s="85" t="s">
        <v>26</v>
      </c>
      <c r="B33" s="85"/>
      <c r="C33" s="85"/>
      <c r="D33" s="85"/>
      <c r="E33" s="4"/>
    </row>
    <row r="34" spans="1:8" x14ac:dyDescent="0.25">
      <c r="B34" s="86" t="s">
        <v>19</v>
      </c>
      <c r="C34" s="86"/>
      <c r="D34" s="86"/>
      <c r="E34" s="5" t="s">
        <v>6</v>
      </c>
    </row>
    <row r="35" spans="1:8" x14ac:dyDescent="0.25">
      <c r="A35" s="30"/>
      <c r="B35" s="30"/>
      <c r="C35" s="30"/>
      <c r="D35" s="20"/>
      <c r="E35" s="30"/>
    </row>
    <row r="36" spans="1:8" ht="15" customHeight="1" x14ac:dyDescent="0.25">
      <c r="A36" s="85" t="s">
        <v>84</v>
      </c>
      <c r="B36" s="85"/>
      <c r="C36" s="85"/>
      <c r="D36" s="85"/>
      <c r="E36" s="85"/>
    </row>
    <row r="37" spans="1:8" x14ac:dyDescent="0.25">
      <c r="B37" s="86" t="s">
        <v>19</v>
      </c>
      <c r="C37" s="86"/>
      <c r="D37" s="86"/>
      <c r="E37" s="5" t="s">
        <v>6</v>
      </c>
    </row>
    <row r="38" spans="1:8" x14ac:dyDescent="0.25">
      <c r="A38" s="2" t="s">
        <v>51</v>
      </c>
    </row>
    <row r="39" spans="1:8" x14ac:dyDescent="0.25">
      <c r="A39" s="13" t="s">
        <v>30</v>
      </c>
    </row>
    <row r="40" spans="1:8" x14ac:dyDescent="0.25">
      <c r="A40" s="2" t="s">
        <v>34</v>
      </c>
      <c r="B40" s="14">
        <v>0</v>
      </c>
    </row>
    <row r="41" spans="1:8" ht="31.5" x14ac:dyDescent="0.25">
      <c r="A41" s="23" t="s">
        <v>49</v>
      </c>
      <c r="B41" s="15"/>
      <c r="H41" s="17"/>
    </row>
    <row r="42" spans="1:8" x14ac:dyDescent="0.25">
      <c r="A42" s="2" t="s">
        <v>31</v>
      </c>
      <c r="B42" s="15">
        <f>8608.1-3.53</f>
        <v>8604.57</v>
      </c>
      <c r="D42" s="2"/>
    </row>
    <row r="43" spans="1:8" ht="30" x14ac:dyDescent="0.25">
      <c r="A43" s="29" t="s">
        <v>33</v>
      </c>
      <c r="B43" s="15">
        <f>E25</f>
        <v>17735.033999999996</v>
      </c>
      <c r="D43" s="2"/>
    </row>
    <row r="44" spans="1:8" x14ac:dyDescent="0.25">
      <c r="A44" s="16" t="s">
        <v>32</v>
      </c>
      <c r="B44" s="24">
        <f>B40+B42-B43</f>
        <v>-9130.4639999999963</v>
      </c>
    </row>
  </sheetData>
  <mergeCells count="29">
    <mergeCell ref="A32:E32"/>
    <mergeCell ref="A33:D33"/>
    <mergeCell ref="B34:D34"/>
    <mergeCell ref="B37:D37"/>
    <mergeCell ref="A36:E36"/>
    <mergeCell ref="A31:E31"/>
    <mergeCell ref="A14:E14"/>
    <mergeCell ref="A15:E15"/>
    <mergeCell ref="A16:E16"/>
    <mergeCell ref="A17:E17"/>
    <mergeCell ref="A18:E18"/>
    <mergeCell ref="A19:E19"/>
    <mergeCell ref="A26:E26"/>
    <mergeCell ref="A27:E27"/>
    <mergeCell ref="A28:E28"/>
    <mergeCell ref="A29:E29"/>
    <mergeCell ref="A30:E30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zoomScaleNormal="100" zoomScaleSheetLayoutView="100" workbookViewId="0">
      <selection activeCell="A37" sqref="A37:E37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40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40</v>
      </c>
      <c r="B3" s="76"/>
      <c r="C3" s="76"/>
      <c r="D3" s="76"/>
      <c r="E3" s="76"/>
    </row>
    <row r="4" spans="1:5" s="1" customFormat="1" ht="30" x14ac:dyDescent="0.25">
      <c r="A4" s="26" t="s">
        <v>13</v>
      </c>
      <c r="B4" s="27"/>
      <c r="C4" s="27"/>
      <c r="D4" s="27"/>
      <c r="E4" s="28" t="s">
        <v>41</v>
      </c>
    </row>
    <row r="5" spans="1:5" ht="15" customHeight="1" x14ac:dyDescent="0.25">
      <c r="A5" s="77" t="s">
        <v>0</v>
      </c>
      <c r="B5" s="77"/>
      <c r="C5" s="77"/>
      <c r="D5" s="77"/>
      <c r="E5" s="77"/>
    </row>
    <row r="6" spans="1:5" ht="15" customHeight="1" x14ac:dyDescent="0.25">
      <c r="A6" s="78" t="s">
        <v>45</v>
      </c>
      <c r="B6" s="78"/>
      <c r="C6" s="78"/>
      <c r="D6" s="78"/>
      <c r="E6" s="78"/>
    </row>
    <row r="7" spans="1:5" ht="15" customHeight="1" x14ac:dyDescent="0.25">
      <c r="A7" s="71" t="s">
        <v>1</v>
      </c>
      <c r="B7" s="71"/>
      <c r="C7" s="71"/>
      <c r="D7" s="71"/>
      <c r="E7" s="71"/>
    </row>
    <row r="8" spans="1:5" ht="15" customHeight="1" x14ac:dyDescent="0.25">
      <c r="A8" s="79" t="s">
        <v>82</v>
      </c>
      <c r="B8" s="79"/>
      <c r="C8" s="79"/>
      <c r="D8" s="79"/>
      <c r="E8" s="79"/>
    </row>
    <row r="9" spans="1:5" ht="32.25" customHeight="1" x14ac:dyDescent="0.25">
      <c r="A9" s="80" t="s">
        <v>14</v>
      </c>
      <c r="B9" s="81"/>
      <c r="C9" s="81"/>
      <c r="D9" s="81"/>
      <c r="E9" s="81"/>
    </row>
    <row r="10" spans="1:5" ht="26.45" customHeight="1" x14ac:dyDescent="0.25">
      <c r="A10" s="77" t="s">
        <v>83</v>
      </c>
      <c r="B10" s="77"/>
      <c r="C10" s="77"/>
      <c r="D10" s="77"/>
      <c r="E10" s="77"/>
    </row>
    <row r="11" spans="1:5" ht="18.75" customHeight="1" x14ac:dyDescent="0.25">
      <c r="A11" s="71" t="s">
        <v>15</v>
      </c>
      <c r="B11" s="72"/>
      <c r="C11" s="72"/>
      <c r="D11" s="72"/>
      <c r="E11" s="72"/>
    </row>
    <row r="12" spans="1:5" ht="15" customHeight="1" x14ac:dyDescent="0.25">
      <c r="A12" s="77" t="s">
        <v>22</v>
      </c>
      <c r="B12" s="77"/>
      <c r="C12" s="77"/>
      <c r="D12" s="77"/>
      <c r="E12" s="77"/>
    </row>
    <row r="13" spans="1:5" ht="17.25" customHeight="1" x14ac:dyDescent="0.25">
      <c r="A13" s="71" t="s">
        <v>2</v>
      </c>
      <c r="B13" s="72"/>
      <c r="C13" s="72"/>
      <c r="D13" s="72"/>
      <c r="E13" s="72"/>
    </row>
    <row r="14" spans="1:5" ht="15" customHeight="1" x14ac:dyDescent="0.25">
      <c r="A14" s="77" t="s">
        <v>23</v>
      </c>
      <c r="B14" s="77"/>
      <c r="C14" s="77"/>
      <c r="D14" s="77"/>
      <c r="E14" s="77"/>
    </row>
    <row r="15" spans="1:5" ht="15.75" customHeight="1" x14ac:dyDescent="0.25">
      <c r="A15" s="71" t="s">
        <v>16</v>
      </c>
      <c r="B15" s="72"/>
      <c r="C15" s="72"/>
      <c r="D15" s="72"/>
      <c r="E15" s="72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7" ht="55.9" customHeight="1" x14ac:dyDescent="0.25">
      <c r="A17" s="77" t="s">
        <v>43</v>
      </c>
      <c r="B17" s="77"/>
      <c r="C17" s="77"/>
      <c r="D17" s="77"/>
      <c r="E17" s="77"/>
    </row>
    <row r="18" spans="1:7" ht="29.45" customHeight="1" x14ac:dyDescent="0.25">
      <c r="A18" s="83" t="s">
        <v>81</v>
      </c>
      <c r="B18" s="83"/>
      <c r="C18" s="83"/>
      <c r="D18" s="83"/>
      <c r="E18" s="83"/>
    </row>
    <row r="19" spans="1:7" x14ac:dyDescent="0.25">
      <c r="A19" s="83"/>
      <c r="B19" s="83"/>
      <c r="C19" s="83"/>
      <c r="D19" s="83"/>
      <c r="E19" s="83"/>
      <c r="F19" s="2">
        <v>578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36</v>
      </c>
      <c r="B21" s="8" t="s">
        <v>35</v>
      </c>
      <c r="C21" s="3" t="s">
        <v>4</v>
      </c>
      <c r="D21" s="3">
        <v>11.54</v>
      </c>
      <c r="E21" s="7">
        <f>D21*F19*G19</f>
        <v>20010.36</v>
      </c>
    </row>
    <row r="22" spans="1:7" ht="90" x14ac:dyDescent="0.25">
      <c r="A22" s="6" t="s">
        <v>47</v>
      </c>
      <c r="B22" s="8" t="s">
        <v>42</v>
      </c>
      <c r="C22" s="3" t="s">
        <v>28</v>
      </c>
      <c r="D22" s="3"/>
      <c r="E22" s="33">
        <f>-6.2*0.2*F19*3</f>
        <v>-2150.1600000000003</v>
      </c>
    </row>
    <row r="23" spans="1:7" x14ac:dyDescent="0.25">
      <c r="A23" s="6" t="s">
        <v>46</v>
      </c>
      <c r="B23" s="8" t="s">
        <v>24</v>
      </c>
      <c r="C23" s="3" t="s">
        <v>4</v>
      </c>
      <c r="D23" s="3">
        <v>3.6</v>
      </c>
      <c r="E23" s="7">
        <f>D23*F19*G19</f>
        <v>6242.4000000000005</v>
      </c>
    </row>
    <row r="24" spans="1:7" ht="45" x14ac:dyDescent="0.25">
      <c r="A24" s="6" t="s">
        <v>44</v>
      </c>
      <c r="B24" s="8" t="s">
        <v>42</v>
      </c>
      <c r="C24" s="3" t="s">
        <v>4</v>
      </c>
      <c r="D24" s="3"/>
      <c r="E24" s="7">
        <f>104.76*3</f>
        <v>314.28000000000003</v>
      </c>
    </row>
    <row r="25" spans="1:7" x14ac:dyDescent="0.25">
      <c r="A25" s="6" t="s">
        <v>27</v>
      </c>
      <c r="B25" s="8" t="s">
        <v>42</v>
      </c>
      <c r="C25" s="3" t="s">
        <v>28</v>
      </c>
      <c r="D25" s="3"/>
      <c r="E25" s="7">
        <v>0</v>
      </c>
    </row>
    <row r="26" spans="1:7" s="13" customFormat="1" ht="14.25" x14ac:dyDescent="0.2">
      <c r="A26" s="9" t="s">
        <v>25</v>
      </c>
      <c r="B26" s="10"/>
      <c r="C26" s="11"/>
      <c r="D26" s="19"/>
      <c r="E26" s="12">
        <f>SUM(E21:E25)</f>
        <v>24416.880000000001</v>
      </c>
    </row>
    <row r="27" spans="1:7" ht="34.5" customHeight="1" x14ac:dyDescent="0.25">
      <c r="A27" s="84" t="s">
        <v>53</v>
      </c>
      <c r="B27" s="84"/>
      <c r="C27" s="84"/>
      <c r="D27" s="84"/>
      <c r="E27" s="84"/>
      <c r="F27" s="22"/>
    </row>
    <row r="28" spans="1:7" ht="29.25" customHeight="1" x14ac:dyDescent="0.25">
      <c r="A28" s="77" t="s">
        <v>21</v>
      </c>
      <c r="B28" s="77"/>
      <c r="C28" s="77"/>
      <c r="D28" s="77"/>
      <c r="E28" s="77"/>
    </row>
    <row r="29" spans="1:7" x14ac:dyDescent="0.25">
      <c r="A29" s="77" t="s">
        <v>20</v>
      </c>
      <c r="B29" s="77"/>
      <c r="C29" s="77"/>
      <c r="D29" s="77"/>
      <c r="E29" s="77"/>
    </row>
    <row r="30" spans="1:7" ht="32.25" customHeight="1" x14ac:dyDescent="0.25">
      <c r="A30" s="77" t="s">
        <v>29</v>
      </c>
      <c r="B30" s="77"/>
      <c r="C30" s="77"/>
      <c r="D30" s="77"/>
      <c r="E30" s="77"/>
    </row>
    <row r="31" spans="1:7" x14ac:dyDescent="0.25">
      <c r="A31" s="77" t="s">
        <v>18</v>
      </c>
      <c r="B31" s="77"/>
      <c r="C31" s="77"/>
      <c r="D31" s="77"/>
      <c r="E31" s="77"/>
    </row>
    <row r="32" spans="1:7" x14ac:dyDescent="0.25">
      <c r="A32" s="82" t="s">
        <v>5</v>
      </c>
      <c r="B32" s="82"/>
      <c r="C32" s="82"/>
      <c r="D32" s="82"/>
      <c r="E32" s="82"/>
    </row>
    <row r="33" spans="1:8" x14ac:dyDescent="0.25">
      <c r="A33" s="77" t="s">
        <v>18</v>
      </c>
      <c r="B33" s="77"/>
      <c r="C33" s="77"/>
      <c r="D33" s="77"/>
      <c r="E33" s="77"/>
    </row>
    <row r="34" spans="1:8" x14ac:dyDescent="0.25">
      <c r="A34" s="85" t="s">
        <v>26</v>
      </c>
      <c r="B34" s="85"/>
      <c r="C34" s="85"/>
      <c r="D34" s="85"/>
      <c r="E34" s="4"/>
    </row>
    <row r="35" spans="1:8" x14ac:dyDescent="0.25">
      <c r="B35" s="86" t="s">
        <v>19</v>
      </c>
      <c r="C35" s="86"/>
      <c r="D35" s="86"/>
      <c r="E35" s="5" t="s">
        <v>6</v>
      </c>
    </row>
    <row r="36" spans="1:8" x14ac:dyDescent="0.25">
      <c r="A36" s="31"/>
      <c r="B36" s="31"/>
      <c r="C36" s="31"/>
      <c r="D36" s="20"/>
      <c r="E36" s="31"/>
    </row>
    <row r="37" spans="1:8" ht="15" customHeight="1" x14ac:dyDescent="0.25">
      <c r="A37" s="85" t="s">
        <v>84</v>
      </c>
      <c r="B37" s="85"/>
      <c r="C37" s="85"/>
      <c r="D37" s="85"/>
      <c r="E37" s="85"/>
    </row>
    <row r="38" spans="1:8" x14ac:dyDescent="0.25">
      <c r="B38" s="86" t="s">
        <v>19</v>
      </c>
      <c r="C38" s="86"/>
      <c r="D38" s="86"/>
      <c r="E38" s="5" t="s">
        <v>6</v>
      </c>
    </row>
    <row r="39" spans="1:8" x14ac:dyDescent="0.25">
      <c r="A39" s="2" t="s">
        <v>50</v>
      </c>
    </row>
    <row r="40" spans="1:8" x14ac:dyDescent="0.25">
      <c r="A40" s="13" t="s">
        <v>30</v>
      </c>
    </row>
    <row r="41" spans="1:8" x14ac:dyDescent="0.25">
      <c r="A41" s="2" t="s">
        <v>34</v>
      </c>
      <c r="B41" s="14">
        <f>'2кв'!B44</f>
        <v>-9130.4639999999963</v>
      </c>
    </row>
    <row r="42" spans="1:8" ht="31.5" x14ac:dyDescent="0.25">
      <c r="A42" s="23" t="s">
        <v>52</v>
      </c>
      <c r="B42" s="15"/>
      <c r="H42" s="17"/>
    </row>
    <row r="43" spans="1:8" x14ac:dyDescent="0.25">
      <c r="A43" s="2" t="s">
        <v>31</v>
      </c>
      <c r="B43" s="15">
        <v>18640.189999999999</v>
      </c>
      <c r="D43" s="2"/>
    </row>
    <row r="44" spans="1:8" ht="30" x14ac:dyDescent="0.25">
      <c r="A44" s="32" t="s">
        <v>33</v>
      </c>
      <c r="B44" s="15">
        <f>E26</f>
        <v>24416.880000000001</v>
      </c>
      <c r="D44" s="2"/>
    </row>
    <row r="45" spans="1:8" x14ac:dyDescent="0.25">
      <c r="A45" s="16" t="s">
        <v>32</v>
      </c>
      <c r="B45" s="24">
        <f>B41+B43-B44</f>
        <v>-14907.153999999999</v>
      </c>
    </row>
  </sheetData>
  <mergeCells count="29">
    <mergeCell ref="A33:E33"/>
    <mergeCell ref="A34:D34"/>
    <mergeCell ref="B35:D35"/>
    <mergeCell ref="B38:D38"/>
    <mergeCell ref="A37:E37"/>
    <mergeCell ref="A32:E32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Normal="100" zoomScaleSheetLayoutView="100" workbookViewId="0">
      <selection activeCell="A39" sqref="A39:E39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73" t="s">
        <v>11</v>
      </c>
      <c r="B1" s="73"/>
      <c r="C1" s="73"/>
      <c r="D1" s="73"/>
      <c r="E1" s="73"/>
    </row>
    <row r="2" spans="1:5" ht="40.5" customHeight="1" x14ac:dyDescent="0.25">
      <c r="A2" s="74" t="s">
        <v>12</v>
      </c>
      <c r="B2" s="75"/>
      <c r="C2" s="75"/>
      <c r="D2" s="75"/>
      <c r="E2" s="75"/>
    </row>
    <row r="3" spans="1:5" x14ac:dyDescent="0.25">
      <c r="A3" s="76" t="s">
        <v>73</v>
      </c>
      <c r="B3" s="76"/>
      <c r="C3" s="76"/>
      <c r="D3" s="76"/>
      <c r="E3" s="76"/>
    </row>
    <row r="4" spans="1:5" s="1" customFormat="1" ht="30" x14ac:dyDescent="0.25">
      <c r="A4" s="26" t="s">
        <v>13</v>
      </c>
      <c r="B4" s="27"/>
      <c r="C4" s="27"/>
      <c r="D4" s="27"/>
      <c r="E4" s="28" t="s">
        <v>74</v>
      </c>
    </row>
    <row r="5" spans="1:5" ht="15" customHeight="1" x14ac:dyDescent="0.25">
      <c r="A5" s="77" t="s">
        <v>0</v>
      </c>
      <c r="B5" s="77"/>
      <c r="C5" s="77"/>
      <c r="D5" s="77"/>
      <c r="E5" s="77"/>
    </row>
    <row r="6" spans="1:5" ht="15" customHeight="1" x14ac:dyDescent="0.25">
      <c r="A6" s="78" t="s">
        <v>45</v>
      </c>
      <c r="B6" s="78"/>
      <c r="C6" s="78"/>
      <c r="D6" s="78"/>
      <c r="E6" s="78"/>
    </row>
    <row r="7" spans="1:5" ht="15" customHeight="1" x14ac:dyDescent="0.25">
      <c r="A7" s="71" t="s">
        <v>1</v>
      </c>
      <c r="B7" s="71"/>
      <c r="C7" s="71"/>
      <c r="D7" s="71"/>
      <c r="E7" s="71"/>
    </row>
    <row r="8" spans="1:5" ht="15" customHeight="1" x14ac:dyDescent="0.25">
      <c r="A8" s="79" t="s">
        <v>82</v>
      </c>
      <c r="B8" s="79"/>
      <c r="C8" s="79"/>
      <c r="D8" s="79"/>
      <c r="E8" s="79"/>
    </row>
    <row r="9" spans="1:5" ht="32.25" customHeight="1" x14ac:dyDescent="0.25">
      <c r="A9" s="80" t="s">
        <v>14</v>
      </c>
      <c r="B9" s="81"/>
      <c r="C9" s="81"/>
      <c r="D9" s="81"/>
      <c r="E9" s="81"/>
    </row>
    <row r="10" spans="1:5" ht="26.45" customHeight="1" x14ac:dyDescent="0.25">
      <c r="A10" s="77" t="s">
        <v>83</v>
      </c>
      <c r="B10" s="77"/>
      <c r="C10" s="77"/>
      <c r="D10" s="77"/>
      <c r="E10" s="77"/>
    </row>
    <row r="11" spans="1:5" ht="18.75" customHeight="1" x14ac:dyDescent="0.25">
      <c r="A11" s="71" t="s">
        <v>15</v>
      </c>
      <c r="B11" s="72"/>
      <c r="C11" s="72"/>
      <c r="D11" s="72"/>
      <c r="E11" s="72"/>
    </row>
    <row r="12" spans="1:5" ht="15" customHeight="1" x14ac:dyDescent="0.25">
      <c r="A12" s="77" t="s">
        <v>22</v>
      </c>
      <c r="B12" s="77"/>
      <c r="C12" s="77"/>
      <c r="D12" s="77"/>
      <c r="E12" s="77"/>
    </row>
    <row r="13" spans="1:5" ht="17.25" customHeight="1" x14ac:dyDescent="0.25">
      <c r="A13" s="71" t="s">
        <v>2</v>
      </c>
      <c r="B13" s="72"/>
      <c r="C13" s="72"/>
      <c r="D13" s="72"/>
      <c r="E13" s="72"/>
    </row>
    <row r="14" spans="1:5" ht="15" customHeight="1" x14ac:dyDescent="0.25">
      <c r="A14" s="77" t="s">
        <v>23</v>
      </c>
      <c r="B14" s="77"/>
      <c r="C14" s="77"/>
      <c r="D14" s="77"/>
      <c r="E14" s="77"/>
    </row>
    <row r="15" spans="1:5" ht="15.75" customHeight="1" x14ac:dyDescent="0.25">
      <c r="A15" s="71" t="s">
        <v>16</v>
      </c>
      <c r="B15" s="72"/>
      <c r="C15" s="72"/>
      <c r="D15" s="72"/>
      <c r="E15" s="72"/>
    </row>
    <row r="16" spans="1:5" ht="29.25" customHeight="1" x14ac:dyDescent="0.25">
      <c r="A16" s="77" t="s">
        <v>17</v>
      </c>
      <c r="B16" s="77"/>
      <c r="C16" s="77"/>
      <c r="D16" s="77"/>
      <c r="E16" s="77"/>
    </row>
    <row r="17" spans="1:8" ht="55.9" customHeight="1" x14ac:dyDescent="0.25">
      <c r="A17" s="77" t="s">
        <v>43</v>
      </c>
      <c r="B17" s="77"/>
      <c r="C17" s="77"/>
      <c r="D17" s="77"/>
      <c r="E17" s="77"/>
    </row>
    <row r="18" spans="1:8" ht="29.45" customHeight="1" x14ac:dyDescent="0.25">
      <c r="A18" s="83" t="s">
        <v>81</v>
      </c>
      <c r="B18" s="83"/>
      <c r="C18" s="83"/>
      <c r="D18" s="83"/>
      <c r="E18" s="83"/>
    </row>
    <row r="19" spans="1:8" x14ac:dyDescent="0.25">
      <c r="A19" s="83"/>
      <c r="B19" s="83"/>
      <c r="C19" s="83"/>
      <c r="D19" s="83"/>
      <c r="E19" s="83"/>
      <c r="F19" s="2">
        <v>578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8" ht="38.25" x14ac:dyDescent="0.25">
      <c r="A21" s="25" t="s">
        <v>36</v>
      </c>
      <c r="B21" s="8" t="s">
        <v>35</v>
      </c>
      <c r="C21" s="3" t="s">
        <v>4</v>
      </c>
      <c r="D21" s="3">
        <v>11.54</v>
      </c>
      <c r="E21" s="7">
        <f>D21*F19*G19</f>
        <v>20010.36</v>
      </c>
    </row>
    <row r="22" spans="1:8" ht="90" x14ac:dyDescent="0.25">
      <c r="A22" s="6" t="s">
        <v>47</v>
      </c>
      <c r="B22" s="8" t="s">
        <v>75</v>
      </c>
      <c r="C22" s="3" t="s">
        <v>28</v>
      </c>
      <c r="D22" s="3"/>
      <c r="E22" s="33">
        <f>-6.2*0.2*F19*3</f>
        <v>-2150.1600000000003</v>
      </c>
      <c r="H22" s="68"/>
    </row>
    <row r="23" spans="1:8" x14ac:dyDescent="0.25">
      <c r="A23" s="6" t="s">
        <v>46</v>
      </c>
      <c r="B23" s="8" t="s">
        <v>24</v>
      </c>
      <c r="C23" s="3" t="s">
        <v>4</v>
      </c>
      <c r="D23" s="3">
        <v>3.6</v>
      </c>
      <c r="E23" s="7">
        <f>D23*F19*G19</f>
        <v>6242.4000000000005</v>
      </c>
    </row>
    <row r="24" spans="1:8" ht="45" x14ac:dyDescent="0.25">
      <c r="A24" s="6" t="s">
        <v>44</v>
      </c>
      <c r="B24" s="8" t="s">
        <v>75</v>
      </c>
      <c r="C24" s="3" t="s">
        <v>4</v>
      </c>
      <c r="D24" s="3"/>
      <c r="E24" s="7">
        <f>'3кв'!E24</f>
        <v>314.28000000000003</v>
      </c>
    </row>
    <row r="25" spans="1:8" x14ac:dyDescent="0.25">
      <c r="A25" s="6" t="s">
        <v>27</v>
      </c>
      <c r="B25" s="8" t="s">
        <v>75</v>
      </c>
      <c r="C25" s="3" t="s">
        <v>28</v>
      </c>
      <c r="D25" s="3"/>
      <c r="E25" s="7">
        <v>455.84</v>
      </c>
    </row>
    <row r="26" spans="1:8" x14ac:dyDescent="0.25">
      <c r="A26" s="6"/>
      <c r="B26" s="8"/>
      <c r="C26" s="3"/>
      <c r="D26" s="3"/>
      <c r="E26" s="7"/>
    </row>
    <row r="27" spans="1:8" s="13" customFormat="1" ht="14.25" x14ac:dyDescent="0.2">
      <c r="A27" s="9" t="s">
        <v>25</v>
      </c>
      <c r="B27" s="10"/>
      <c r="C27" s="11"/>
      <c r="D27" s="19"/>
      <c r="E27" s="12">
        <f>SUM(E21:E25)</f>
        <v>24872.720000000001</v>
      </c>
    </row>
    <row r="28" spans="1:8" s="13" customFormat="1" ht="14.25" x14ac:dyDescent="0.2">
      <c r="A28" s="63"/>
      <c r="B28" s="64"/>
      <c r="C28" s="65"/>
      <c r="D28" s="66"/>
      <c r="E28" s="67"/>
    </row>
    <row r="29" spans="1:8" ht="34.5" customHeight="1" x14ac:dyDescent="0.25">
      <c r="A29" s="84" t="s">
        <v>80</v>
      </c>
      <c r="B29" s="84"/>
      <c r="C29" s="84"/>
      <c r="D29" s="84"/>
      <c r="E29" s="84"/>
      <c r="F29" s="22"/>
    </row>
    <row r="30" spans="1:8" ht="29.25" customHeight="1" x14ac:dyDescent="0.25">
      <c r="A30" s="77" t="s">
        <v>21</v>
      </c>
      <c r="B30" s="77"/>
      <c r="C30" s="77"/>
      <c r="D30" s="77"/>
      <c r="E30" s="77"/>
    </row>
    <row r="31" spans="1:8" x14ac:dyDescent="0.25">
      <c r="A31" s="77" t="s">
        <v>20</v>
      </c>
      <c r="B31" s="77"/>
      <c r="C31" s="77"/>
      <c r="D31" s="77"/>
      <c r="E31" s="77"/>
    </row>
    <row r="32" spans="1:8" ht="32.25" customHeight="1" x14ac:dyDescent="0.25">
      <c r="A32" s="77" t="s">
        <v>29</v>
      </c>
      <c r="B32" s="77"/>
      <c r="C32" s="77"/>
      <c r="D32" s="77"/>
      <c r="E32" s="77"/>
    </row>
    <row r="33" spans="1:8" x14ac:dyDescent="0.25">
      <c r="A33" s="77" t="s">
        <v>18</v>
      </c>
      <c r="B33" s="77"/>
      <c r="C33" s="77"/>
      <c r="D33" s="77"/>
      <c r="E33" s="77"/>
    </row>
    <row r="34" spans="1:8" x14ac:dyDescent="0.25">
      <c r="A34" s="82" t="s">
        <v>5</v>
      </c>
      <c r="B34" s="82"/>
      <c r="C34" s="82"/>
      <c r="D34" s="82"/>
      <c r="E34" s="82"/>
    </row>
    <row r="35" spans="1:8" x14ac:dyDescent="0.25">
      <c r="A35" s="77" t="s">
        <v>18</v>
      </c>
      <c r="B35" s="77"/>
      <c r="C35" s="77"/>
      <c r="D35" s="77"/>
      <c r="E35" s="77"/>
    </row>
    <row r="36" spans="1:8" x14ac:dyDescent="0.25">
      <c r="A36" s="85" t="s">
        <v>26</v>
      </c>
      <c r="B36" s="85"/>
      <c r="C36" s="85"/>
      <c r="D36" s="85"/>
      <c r="E36" s="4"/>
    </row>
    <row r="37" spans="1:8" x14ac:dyDescent="0.25">
      <c r="B37" s="86" t="s">
        <v>19</v>
      </c>
      <c r="C37" s="86"/>
      <c r="D37" s="86"/>
      <c r="E37" s="5" t="s">
        <v>6</v>
      </c>
    </row>
    <row r="38" spans="1:8" x14ac:dyDescent="0.25">
      <c r="A38" s="35"/>
      <c r="B38" s="35"/>
      <c r="C38" s="35"/>
      <c r="D38" s="20"/>
      <c r="E38" s="35"/>
    </row>
    <row r="39" spans="1:8" ht="15" customHeight="1" x14ac:dyDescent="0.25">
      <c r="A39" s="85" t="s">
        <v>84</v>
      </c>
      <c r="B39" s="85"/>
      <c r="C39" s="85"/>
      <c r="D39" s="85"/>
      <c r="E39" s="85"/>
    </row>
    <row r="40" spans="1:8" x14ac:dyDescent="0.25">
      <c r="B40" s="86" t="s">
        <v>19</v>
      </c>
      <c r="C40" s="86"/>
      <c r="D40" s="86"/>
      <c r="E40" s="5" t="s">
        <v>6</v>
      </c>
    </row>
    <row r="41" spans="1:8" x14ac:dyDescent="0.25">
      <c r="A41" s="2" t="s">
        <v>50</v>
      </c>
    </row>
    <row r="42" spans="1:8" x14ac:dyDescent="0.25">
      <c r="A42" s="13" t="s">
        <v>30</v>
      </c>
    </row>
    <row r="43" spans="1:8" x14ac:dyDescent="0.25">
      <c r="A43" s="2" t="s">
        <v>34</v>
      </c>
      <c r="B43" s="14">
        <f>'3кв'!B45</f>
        <v>-14907.153999999999</v>
      </c>
    </row>
    <row r="44" spans="1:8" ht="31.5" x14ac:dyDescent="0.25">
      <c r="A44" s="23" t="s">
        <v>76</v>
      </c>
      <c r="B44" s="15"/>
      <c r="H44" s="17"/>
    </row>
    <row r="45" spans="1:8" x14ac:dyDescent="0.25">
      <c r="A45" s="2" t="s">
        <v>31</v>
      </c>
      <c r="B45" s="15">
        <v>31486.17</v>
      </c>
      <c r="D45" s="2"/>
    </row>
    <row r="46" spans="1:8" ht="30" x14ac:dyDescent="0.25">
      <c r="A46" s="36" t="s">
        <v>33</v>
      </c>
      <c r="B46" s="15">
        <f>E27</f>
        <v>24872.720000000001</v>
      </c>
      <c r="D46" s="2"/>
    </row>
    <row r="47" spans="1:8" x14ac:dyDescent="0.25">
      <c r="A47" s="16" t="s">
        <v>32</v>
      </c>
      <c r="B47" s="24">
        <f>B43+B45-B46</f>
        <v>-8293.7040000000015</v>
      </c>
    </row>
  </sheetData>
  <mergeCells count="29">
    <mergeCell ref="A35:E35"/>
    <mergeCell ref="A36:D36"/>
    <mergeCell ref="B37:D37"/>
    <mergeCell ref="B40:D40"/>
    <mergeCell ref="A39:E39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16" zoomScaleNormal="100" zoomScaleSheetLayoutView="100" workbookViewId="0">
      <selection activeCell="B29" sqref="B29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62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9" t="s">
        <v>54</v>
      </c>
      <c r="B1" s="89"/>
      <c r="C1" s="89"/>
      <c r="D1" s="37"/>
    </row>
    <row r="2" spans="1:5" x14ac:dyDescent="0.25">
      <c r="A2" s="90" t="s">
        <v>55</v>
      </c>
      <c r="B2" s="90"/>
      <c r="C2" s="90"/>
      <c r="D2" s="38"/>
    </row>
    <row r="3" spans="1:5" x14ac:dyDescent="0.25">
      <c r="A3" s="90" t="s">
        <v>72</v>
      </c>
      <c r="B3" s="90"/>
      <c r="C3" s="90"/>
      <c r="D3" s="38"/>
    </row>
    <row r="4" spans="1:5" x14ac:dyDescent="0.25">
      <c r="A4" s="89" t="s">
        <v>78</v>
      </c>
      <c r="B4" s="89"/>
      <c r="C4" s="89"/>
      <c r="D4" s="37"/>
    </row>
    <row r="5" spans="1:5" x14ac:dyDescent="0.25">
      <c r="A5" s="91"/>
      <c r="B5" s="91"/>
      <c r="C5" s="91"/>
    </row>
    <row r="6" spans="1:5" x14ac:dyDescent="0.25">
      <c r="A6" s="38"/>
      <c r="B6" s="39" t="s">
        <v>56</v>
      </c>
      <c r="C6" s="40">
        <f>'2кв'!B40</f>
        <v>0</v>
      </c>
      <c r="D6" s="41"/>
    </row>
    <row r="7" spans="1:5" x14ac:dyDescent="0.25">
      <c r="A7" s="38"/>
      <c r="B7" s="39" t="s">
        <v>77</v>
      </c>
      <c r="C7" s="40"/>
      <c r="D7" s="41"/>
    </row>
    <row r="8" spans="1:5" x14ac:dyDescent="0.25">
      <c r="A8" s="42" t="s">
        <v>57</v>
      </c>
      <c r="B8" s="43" t="s">
        <v>58</v>
      </c>
      <c r="C8" s="44">
        <f>'2кв'!B42+'3кв'!B43+'4кв'!B45</f>
        <v>58730.929999999993</v>
      </c>
      <c r="D8" s="45"/>
    </row>
    <row r="9" spans="1:5" x14ac:dyDescent="0.25">
      <c r="A9" s="42"/>
      <c r="B9" s="46"/>
      <c r="C9" s="44"/>
      <c r="D9" s="45"/>
    </row>
    <row r="10" spans="1:5" x14ac:dyDescent="0.25">
      <c r="A10" s="47"/>
      <c r="B10" s="43" t="s">
        <v>59</v>
      </c>
      <c r="C10" s="40">
        <f>SUM(C8:C9)</f>
        <v>58730.929999999993</v>
      </c>
      <c r="D10" s="41"/>
    </row>
    <row r="11" spans="1:5" x14ac:dyDescent="0.25">
      <c r="B11" s="87"/>
      <c r="C11" s="88"/>
      <c r="D11" s="48"/>
    </row>
    <row r="12" spans="1:5" x14ac:dyDescent="0.25">
      <c r="A12" s="49" t="s">
        <v>60</v>
      </c>
      <c r="B12" s="50" t="s">
        <v>61</v>
      </c>
      <c r="C12" s="51">
        <f>'2кв'!E21+'3кв'!E21+'4кв'!E21</f>
        <v>53453.279999999999</v>
      </c>
      <c r="D12" s="48"/>
    </row>
    <row r="13" spans="1:5" x14ac:dyDescent="0.25">
      <c r="B13" s="52" t="s">
        <v>46</v>
      </c>
      <c r="C13" s="51">
        <f>'2кв'!E23+'3кв'!E23+'4кв'!E23</f>
        <v>16675.2</v>
      </c>
      <c r="D13" s="48"/>
      <c r="E13" s="53"/>
    </row>
    <row r="14" spans="1:5" ht="31.5" x14ac:dyDescent="0.25">
      <c r="B14" s="52" t="s">
        <v>44</v>
      </c>
      <c r="C14" s="51">
        <f>'3кв'!E24+'4кв'!E24</f>
        <v>628.56000000000006</v>
      </c>
      <c r="D14" s="48"/>
    </row>
    <row r="15" spans="1:5" ht="45" x14ac:dyDescent="0.25">
      <c r="B15" s="6" t="s">
        <v>47</v>
      </c>
      <c r="C15" s="69">
        <f>'2кв'!E22+'3кв'!E22+'4кв'!E22</f>
        <v>-5550.4560000000001</v>
      </c>
      <c r="D15" s="48"/>
    </row>
    <row r="16" spans="1:5" x14ac:dyDescent="0.25">
      <c r="A16" s="49"/>
      <c r="B16" s="54" t="s">
        <v>27</v>
      </c>
      <c r="C16" s="51">
        <f>'2кв'!E24+'3кв'!E25+'4кв'!E25</f>
        <v>1818.05</v>
      </c>
      <c r="D16" s="48"/>
    </row>
    <row r="17" spans="1:7" x14ac:dyDescent="0.25">
      <c r="A17" s="49"/>
      <c r="B17" s="55" t="s">
        <v>79</v>
      </c>
      <c r="C17" s="51"/>
      <c r="D17" s="48"/>
    </row>
    <row r="18" spans="1:7" x14ac:dyDescent="0.25">
      <c r="A18" s="49"/>
      <c r="B18" s="55" t="s">
        <v>62</v>
      </c>
      <c r="C18" s="56">
        <f>SUM(C12:C17)</f>
        <v>67024.633999999991</v>
      </c>
      <c r="D18" s="48"/>
    </row>
    <row r="19" spans="1:7" x14ac:dyDescent="0.25">
      <c r="A19" s="49"/>
      <c r="B19" s="57" t="s">
        <v>63</v>
      </c>
      <c r="C19" s="51"/>
      <c r="D19" s="48"/>
    </row>
    <row r="20" spans="1:7" x14ac:dyDescent="0.25">
      <c r="A20" s="49"/>
      <c r="B20" s="54"/>
      <c r="C20" s="51"/>
      <c r="D20" s="48"/>
    </row>
    <row r="21" spans="1:7" x14ac:dyDescent="0.25">
      <c r="B21" s="58" t="s">
        <v>64</v>
      </c>
      <c r="C21" s="40">
        <f>C18</f>
        <v>67024.633999999991</v>
      </c>
      <c r="D21" s="48"/>
      <c r="E21" s="53"/>
      <c r="G21" s="53"/>
    </row>
    <row r="22" spans="1:7" x14ac:dyDescent="0.25">
      <c r="B22" s="59" t="s">
        <v>65</v>
      </c>
      <c r="C22" s="60">
        <f>(C6+C10)-C21</f>
        <v>-8293.7039999999979</v>
      </c>
      <c r="D22" s="48"/>
      <c r="E22" s="53"/>
      <c r="F22" s="53"/>
    </row>
    <row r="23" spans="1:7" x14ac:dyDescent="0.25">
      <c r="B23" s="42"/>
      <c r="C23" s="61"/>
      <c r="D23" s="48"/>
    </row>
    <row r="24" spans="1:7" x14ac:dyDescent="0.25">
      <c r="B24" s="42" t="s">
        <v>85</v>
      </c>
      <c r="C24" s="42"/>
      <c r="D24" s="48"/>
    </row>
    <row r="25" spans="1:7" x14ac:dyDescent="0.25">
      <c r="B25" s="42" t="s">
        <v>86</v>
      </c>
      <c r="C25" s="42">
        <v>0</v>
      </c>
      <c r="D25" s="48"/>
    </row>
    <row r="26" spans="1:7" x14ac:dyDescent="0.25">
      <c r="B26" s="70" t="s">
        <v>87</v>
      </c>
      <c r="C26" s="70">
        <v>13759.73</v>
      </c>
      <c r="D26" s="48"/>
    </row>
    <row r="27" spans="1:7" x14ac:dyDescent="0.25">
      <c r="B27" s="42" t="s">
        <v>88</v>
      </c>
      <c r="C27" s="42">
        <f>C26-C25</f>
        <v>13759.73</v>
      </c>
      <c r="D27" s="48"/>
    </row>
    <row r="28" spans="1:7" x14ac:dyDescent="0.25">
      <c r="B28" s="42"/>
      <c r="C28" s="61"/>
      <c r="D28" s="48"/>
    </row>
    <row r="29" spans="1:7" x14ac:dyDescent="0.25">
      <c r="B29" s="42"/>
      <c r="C29" s="61"/>
      <c r="D29" s="48"/>
    </row>
    <row r="30" spans="1:7" x14ac:dyDescent="0.25">
      <c r="A30" s="42" t="s">
        <v>66</v>
      </c>
      <c r="C30" s="61"/>
      <c r="D30" s="48"/>
    </row>
    <row r="31" spans="1:7" x14ac:dyDescent="0.25">
      <c r="B31" s="42"/>
      <c r="C31" s="61"/>
      <c r="D31" s="48"/>
    </row>
    <row r="32" spans="1:7" x14ac:dyDescent="0.25">
      <c r="B32" s="42"/>
      <c r="C32" s="61"/>
      <c r="D32" s="48"/>
    </row>
    <row r="33" spans="1:4" x14ac:dyDescent="0.25">
      <c r="A33" s="1" t="s">
        <v>67</v>
      </c>
      <c r="B33" s="42" t="s">
        <v>68</v>
      </c>
      <c r="C33" s="61"/>
      <c r="D33" s="48"/>
    </row>
    <row r="34" spans="1:4" x14ac:dyDescent="0.25">
      <c r="B34" s="42" t="s">
        <v>69</v>
      </c>
      <c r="C34" s="61"/>
      <c r="D34" s="48"/>
    </row>
    <row r="35" spans="1:4" x14ac:dyDescent="0.25">
      <c r="B35" s="42" t="s">
        <v>70</v>
      </c>
      <c r="C35" s="61"/>
      <c r="D35" s="48"/>
    </row>
    <row r="36" spans="1:4" x14ac:dyDescent="0.25">
      <c r="B36" s="42"/>
      <c r="C36" s="61"/>
      <c r="D36" s="48"/>
    </row>
    <row r="37" spans="1:4" x14ac:dyDescent="0.25">
      <c r="B37" s="42"/>
      <c r="C37" s="61"/>
      <c r="D37" s="48"/>
    </row>
    <row r="38" spans="1:4" x14ac:dyDescent="0.25">
      <c r="B38" s="42" t="s">
        <v>71</v>
      </c>
      <c r="C38" s="61"/>
      <c r="D38" s="48"/>
    </row>
    <row r="39" spans="1:4" x14ac:dyDescent="0.25">
      <c r="B39" s="42"/>
      <c r="C39" s="61"/>
      <c r="D39" s="48"/>
    </row>
    <row r="40" spans="1:4" x14ac:dyDescent="0.25">
      <c r="B40" s="42"/>
      <c r="C40" s="61"/>
      <c r="D40" s="48"/>
    </row>
    <row r="41" spans="1:4" x14ac:dyDescent="0.25">
      <c r="B41" s="42"/>
      <c r="C41" s="61"/>
      <c r="D41" s="48"/>
    </row>
    <row r="42" spans="1:4" x14ac:dyDescent="0.25">
      <c r="B42" s="42"/>
      <c r="C42" s="61"/>
      <c r="D42" s="48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2кв</vt:lpstr>
      <vt:lpstr>3кв</vt:lpstr>
      <vt:lpstr>4кв</vt:lpstr>
      <vt:lpstr>отчет </vt:lpstr>
      <vt:lpstr>'2кв'!Область_печати</vt:lpstr>
      <vt:lpstr>'3кв'!Область_печати</vt:lpstr>
      <vt:lpstr>'4кв'!Область_печати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2022-03-16T07:43:44Z</dcterms:modified>
</cp:coreProperties>
</file>