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 activeTab="4"/>
  </bookViews>
  <sheets>
    <sheet name="1кв" sheetId="17" r:id="rId1"/>
    <sheet name="2кв" sheetId="18" r:id="rId2"/>
    <sheet name="3кв" sheetId="19" r:id="rId3"/>
    <sheet name="4кв" sheetId="20" r:id="rId4"/>
    <sheet name="отчет " sheetId="21" r:id="rId5"/>
  </sheets>
  <definedNames>
    <definedName name="_xlnm.Print_Area" localSheetId="0">'1кв'!$A$1:$E$52</definedName>
    <definedName name="_xlnm.Print_Area" localSheetId="1">'2кв'!$A$1:$E$52</definedName>
    <definedName name="_xlnm.Print_Area" localSheetId="2">'3кв'!$A$1:$E$52</definedName>
    <definedName name="_xlnm.Print_Area" localSheetId="3">'4кв'!$A$1:$E$58</definedName>
    <definedName name="_xlnm.Print_Area" localSheetId="4">'отчет '!$A$1:$C$47</definedName>
  </definedNames>
  <calcPr calcId="145621"/>
</workbook>
</file>

<file path=xl/calcChain.xml><?xml version="1.0" encoding="utf-8"?>
<calcChain xmlns="http://schemas.openxmlformats.org/spreadsheetml/2006/main">
  <c r="C34" i="21" l="1"/>
  <c r="C28" i="21" l="1"/>
  <c r="C17" i="21"/>
  <c r="C26" i="21" l="1"/>
  <c r="C25" i="21"/>
  <c r="C24" i="21"/>
  <c r="C21" i="21"/>
  <c r="C22" i="21"/>
  <c r="C23" i="21"/>
  <c r="C20" i="21"/>
  <c r="C15" i="21"/>
  <c r="C14" i="21"/>
  <c r="C13" i="21"/>
  <c r="C12" i="21"/>
  <c r="C9" i="21"/>
  <c r="C8" i="21"/>
  <c r="C6" i="21"/>
  <c r="B56" i="20"/>
  <c r="B51" i="20"/>
  <c r="E35" i="20"/>
  <c r="C19" i="21"/>
  <c r="C10" i="21" l="1"/>
  <c r="E32" i="20"/>
  <c r="E31" i="20"/>
  <c r="C16" i="21" s="1"/>
  <c r="C29" i="21" l="1"/>
  <c r="B54" i="20" l="1"/>
  <c r="E25" i="20"/>
  <c r="E23" i="20"/>
  <c r="E22" i="20"/>
  <c r="B55" i="20" l="1"/>
  <c r="B45" i="19"/>
  <c r="E29" i="19"/>
  <c r="E27" i="19"/>
  <c r="E23" i="19"/>
  <c r="B48" i="19" l="1"/>
  <c r="E25" i="19"/>
  <c r="E22" i="19"/>
  <c r="B49" i="19" s="1"/>
  <c r="B50" i="19" l="1"/>
  <c r="B50" i="18"/>
  <c r="B45" i="18"/>
  <c r="E23" i="18"/>
  <c r="B48" i="18"/>
  <c r="E29" i="18"/>
  <c r="B49" i="18" s="1"/>
  <c r="E25" i="18"/>
  <c r="E22" i="18"/>
  <c r="E26" i="17" l="1"/>
  <c r="E29" i="17" s="1"/>
  <c r="E27" i="17"/>
  <c r="B48" i="17" l="1"/>
  <c r="E25" i="17"/>
  <c r="E23" i="17"/>
  <c r="E22" i="17"/>
  <c r="B49" i="17" s="1"/>
  <c r="B50" i="17" l="1"/>
</calcChain>
</file>

<file path=xl/sharedStrings.xml><?xml version="1.0" encoding="utf-8"?>
<sst xmlns="http://schemas.openxmlformats.org/spreadsheetml/2006/main" count="322" uniqueCount="121">
  <si>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</si>
  <si>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</si>
  <si>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</si>
  <si>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</si>
  <si>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</si>
  <si>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</si>
  <si>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</si>
  <si>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</si>
  <si>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</si>
  <si>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</si>
  <si>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</si>
  <si>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</si>
  <si>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</si>
  <si>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</si>
  <si>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</si>
  <si>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</si>
  <si>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</si>
  <si>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</si>
  <si>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</si>
  <si>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</si>
  <si>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</si>
  <si>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</si>
  <si>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</si>
  <si>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</si>
  <si>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</si>
  <si>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</si>
  <si>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Строителей, д. 17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</si>
  <si>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Романкова Романа Анатольевича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</si>
  <si>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Строителей</t>
    </r>
  </si>
  <si>
    <t>Стоимость материалов</t>
  </si>
  <si>
    <t>1 квартал</t>
  </si>
  <si>
    <t>руб.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</si>
  <si>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</si>
  <si>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 Романкова Р.А.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</si>
  <si>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</si>
  <si>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</si>
  <si>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</si>
  <si>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№12 от 01.06.2016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</si>
  <si>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№78 от   01.06.2016 г.</t>
    </r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</si>
  <si>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</si>
  <si>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</si>
  <si>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</si>
  <si>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</si>
  <si>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>февраль</t>
  </si>
  <si>
    <t xml:space="preserve">Остаток на начало квартала </t>
  </si>
  <si>
    <t>Услуги по содержанию многоквартирного дома</t>
  </si>
  <si>
    <t>Общая площадь квартир -  1545,1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</si>
  <si>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</si>
  <si>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Дезинсекция, дератизация</t>
  </si>
  <si>
    <t>ч/час</t>
  </si>
  <si>
    <t>за 1 квартал 2021 года</t>
  </si>
  <si>
    <t>"31" 03 2021 г.</t>
  </si>
  <si>
    <t>Ремонт плитки в подъезде</t>
  </si>
  <si>
    <t>Ремонт ВРУ (смета)</t>
  </si>
  <si>
    <t>март</t>
  </si>
  <si>
    <t xml:space="preserve">           2. Всего за период с "01" 01 2021 г. по "31" 03 2021 г. выполнено работ (оказано услуг) на общую сумму восемьдесят две тысячи триста шестьдесят три рубля 33 копейки</t>
  </si>
  <si>
    <t>Предъявлено населению 96573,98руб.</t>
  </si>
  <si>
    <t xml:space="preserve">Интернет Квант-телеком </t>
  </si>
  <si>
    <t>Обработка подъездов хлорсодержащими растворами опрыскивание 1 раз в неделю (май, июнь -1 раз в 2 недели)</t>
  </si>
  <si>
    <t>2 квартал</t>
  </si>
  <si>
    <t>Поверка ОПУ ТЭ тепловычислитель</t>
  </si>
  <si>
    <t xml:space="preserve">           2. Всего за период с "01" 04 2021 г. по "30" 06 2021 г. выполнено работ (оказано услуг) на общую сумму восемьдесят четыре тысячи семьсот восемьдесят шесть рублей 83 копейки</t>
  </si>
  <si>
    <t>Предъявлено населению 96460,65руб.</t>
  </si>
  <si>
    <t>за 3 квартал 2021 года</t>
  </si>
  <si>
    <t>"30" 09 2021 г.</t>
  </si>
  <si>
    <t>Обработка подъездов хлорсодержащими растворами опрыскивание 1 раз в неделю</t>
  </si>
  <si>
    <t>3 квартал</t>
  </si>
  <si>
    <t>опиловка деревьев</t>
  </si>
  <si>
    <t>Поверка ОПУ ТЭ расходомеры, термометр</t>
  </si>
  <si>
    <t xml:space="preserve">           2. Всего за период с "01" 07 2021 г. по "30" 09 2021 г. выполнено работ (оказано услуг) на общую сумму девяносто три тысячи четыреста тридцать пять рублей 99 копеек</t>
  </si>
  <si>
    <t>Предъявлено населению100771,5руб.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</si>
  <si>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</si>
  <si>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</si>
  <si>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</si>
  <si>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</si>
  <si>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</si>
  <si>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</si>
  <si>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</si>
  <si>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</si>
  <si>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</si>
  <si>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</si>
  <si>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</si>
  <si>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</si>
  <si>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</si>
  <si>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</si>
  <si>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</si>
  <si>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</si>
  <si>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</si>
  <si>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</si>
  <si>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</si>
  <si>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</si>
  <si>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 Строителей, 17</t>
  </si>
  <si>
    <t>за 4 квартал 2021 года</t>
  </si>
  <si>
    <t>"31" 12 2021 г.</t>
  </si>
  <si>
    <t>4 квартал</t>
  </si>
  <si>
    <t>Пробивка отверстий в фундаменте для монтажа сеток на продухи</t>
  </si>
  <si>
    <t>ч/ч</t>
  </si>
  <si>
    <t xml:space="preserve">ноябрь </t>
  </si>
  <si>
    <t>установка код.замка</t>
  </si>
  <si>
    <t>декабрь</t>
  </si>
  <si>
    <t>Ремонт панелей в тамбуре (смета)</t>
  </si>
  <si>
    <t>Ремонт пола в подъезде (смета)</t>
  </si>
  <si>
    <t>Монтаж сеток на продухи (смета)</t>
  </si>
  <si>
    <t>Ремонт отдельных мест стен и потолков (смета)</t>
  </si>
  <si>
    <t>ноябрь</t>
  </si>
  <si>
    <t>Изготовление и установка скамеек (смета)</t>
  </si>
  <si>
    <t>* Изготовление и установка скамеек (смета) 2 шт</t>
  </si>
  <si>
    <t>Непредвиденные расходы 15,5 ч/ч</t>
  </si>
  <si>
    <t xml:space="preserve">           2. Всего за период с "01" 10 2021 г. по "31" 12 2021 г. выполнено работ (оказано услуг) на общую сумму сто семнадцать тысяч пятьсот восемьдесят рублей 17 копеек</t>
  </si>
  <si>
    <t>Начислено всего 394 464,30</t>
  </si>
  <si>
    <t>* Ремонт панелей в тамбуре (смета)</t>
  </si>
  <si>
    <t>* Ремонт пола в подъезде (смета)</t>
  </si>
  <si>
    <t>* Монтаж сеток на продухи (смета)</t>
  </si>
  <si>
    <t>* Ремонт отдельных мест стен и потолков (смета)</t>
  </si>
  <si>
    <t>* Поверка ОПУ ТЭ расходомеры, термометр</t>
  </si>
  <si>
    <t>* Поверка ОПУ ТЭ тепловычислитель</t>
  </si>
  <si>
    <t>*Ремонт ВРУ (смета)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</si>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</sst>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6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3" fillId="0" borderId="0" xfId="0" applyFont="1"/>
    <xf numFmtId="0" fontId="12" fillId="2" borderId="3" xfId="0" applyFont="1" applyFill="1" applyBorder="1" applyAlignment="1">
      <alignment horizontal="center"/>
    </xf>
    <xf numFmtId="0" fontId="4" fillId="2" borderId="0" xfId="0" applyFont="1" applyFill="1"/>
    <xf numFmtId="0" fontId="2" fillId="0" borderId="0" xfId="0" applyFont="1" applyAlignment="1">
      <alignment wrapText="1"/>
    </xf>
    <xf numFmtId="39" fontId="8" fillId="0" borderId="0" xfId="1" applyNumberFormat="1" applyFont="1"/>
    <xf numFmtId="39" fontId="4" fillId="0" borderId="0" xfId="1" applyNumberFormat="1" applyFont="1"/>
    <xf numFmtId="0" fontId="3" fillId="0" borderId="1" xfId="0" applyFont="1" applyBorder="1" applyAlignment="1">
      <alignment wrapText="1"/>
    </xf>
    <xf numFmtId="0" fontId="12" fillId="2" borderId="4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2" borderId="3" xfId="0" applyFont="1" applyFill="1" applyBorder="1" applyAlignment="1">
      <alignment wrapText="1"/>
    </xf>
    <xf numFmtId="0" fontId="15" fillId="0" borderId="0" xfId="0" applyFont="1" applyAlignment="1"/>
    <xf numFmtId="0" fontId="3" fillId="0" borderId="0" xfId="0" applyFont="1" applyAlignment="1"/>
    <xf numFmtId="4" fontId="15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1" applyNumberFormat="1" applyFont="1" applyBorder="1"/>
    <xf numFmtId="4" fontId="3" fillId="0" borderId="0" xfId="0" applyNumberFormat="1" applyFont="1"/>
    <xf numFmtId="0" fontId="3" fillId="0" borderId="0" xfId="0" applyFont="1" applyBorder="1"/>
    <xf numFmtId="43" fontId="3" fillId="0" borderId="0" xfId="0" applyNumberFormat="1" applyFont="1"/>
    <xf numFmtId="43" fontId="3" fillId="0" borderId="0" xfId="1" applyFont="1" applyAlignment="1">
      <alignment horizontal="left"/>
    </xf>
    <xf numFmtId="43" fontId="3" fillId="0" borderId="0" xfId="1" applyFont="1"/>
    <xf numFmtId="0" fontId="12" fillId="2" borderId="8" xfId="0" applyFont="1" applyFill="1" applyBorder="1" applyAlignment="1">
      <alignment wrapText="1"/>
    </xf>
    <xf numFmtId="0" fontId="12" fillId="2" borderId="9" xfId="0" applyFont="1" applyFill="1" applyBorder="1" applyAlignment="1">
      <alignment wrapText="1"/>
    </xf>
    <xf numFmtId="0" fontId="12" fillId="2" borderId="10" xfId="0" applyFont="1" applyFill="1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5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1" xfId="0" applyNumberFormat="1" applyFont="1" applyBorder="1"/>
    <xf numFmtId="2" fontId="9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/>
    <xf numFmtId="2" fontId="3" fillId="0" borderId="1" xfId="1" applyNumberFormat="1" applyFont="1" applyBorder="1" applyAlignment="1">
      <alignment horizontal="center"/>
    </xf>
    <xf numFmtId="2" fontId="4" fillId="0" borderId="1" xfId="0" applyNumberFormat="1" applyFont="1" applyBorder="1"/>
    <xf numFmtId="2" fontId="3" fillId="0" borderId="1" xfId="0" applyNumberFormat="1" applyFont="1" applyBorder="1" applyAlignment="1">
      <alignment horizontal="left"/>
    </xf>
    <xf numFmtId="2" fontId="3" fillId="0" borderId="6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wrapText="1"/>
    </xf>
    <xf numFmtId="2" fontId="3" fillId="2" borderId="1" xfId="1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7" xfId="0" applyNumberFormat="1" applyFont="1" applyFill="1" applyBorder="1" applyAlignment="1">
      <alignment vertical="center" wrapText="1"/>
    </xf>
    <xf numFmtId="2" fontId="3" fillId="0" borderId="7" xfId="0" applyNumberFormat="1" applyFont="1" applyBorder="1" applyAlignment="1">
      <alignment vertical="center" wrapText="1"/>
    </xf>
    <xf numFmtId="2" fontId="12" fillId="0" borderId="3" xfId="0" applyNumberFormat="1" applyFont="1" applyBorder="1" applyAlignment="1">
      <alignment wrapText="1"/>
    </xf>
    <xf numFmtId="2" fontId="12" fillId="2" borderId="8" xfId="0" applyNumberFormat="1" applyFont="1" applyFill="1" applyBorder="1" applyAlignment="1">
      <alignment wrapText="1"/>
    </xf>
    <xf numFmtId="2" fontId="12" fillId="2" borderId="9" xfId="0" applyNumberFormat="1" applyFont="1" applyFill="1" applyBorder="1" applyAlignment="1">
      <alignment wrapText="1"/>
    </xf>
    <xf numFmtId="2" fontId="12" fillId="2" borderId="10" xfId="0" applyNumberFormat="1" applyFont="1" applyFill="1" applyBorder="1" applyAlignment="1">
      <alignment wrapText="1"/>
    </xf>
    <xf numFmtId="2" fontId="12" fillId="2" borderId="3" xfId="0" applyNumberFormat="1" applyFont="1" applyFill="1" applyBorder="1" applyAlignment="1">
      <alignment wrapText="1"/>
    </xf>
    <xf numFmtId="2" fontId="3" fillId="0" borderId="1" xfId="0" applyNumberFormat="1" applyFont="1" applyBorder="1" applyAlignment="1">
      <alignment horizontal="left"/>
    </xf>
    <xf numFmtId="2" fontId="9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22" zoomScaleNormal="100" zoomScaleSheetLayoutView="100" workbookViewId="0">
      <selection activeCell="A28" sqref="A28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61" t="s">
        <v>11</v>
      </c>
      <c r="B1" s="61"/>
      <c r="C1" s="61"/>
      <c r="D1" s="61"/>
      <c r="E1" s="61"/>
    </row>
    <row r="2" spans="1:5" ht="30.75" customHeight="1" x14ac:dyDescent="0.25">
      <c r="A2" s="62" t="s">
        <v>12</v>
      </c>
      <c r="B2" s="63"/>
      <c r="C2" s="63"/>
      <c r="D2" s="63"/>
      <c r="E2" s="63"/>
    </row>
    <row r="3" spans="1:5" x14ac:dyDescent="0.25">
      <c r="A3" s="64" t="s">
        <v>50</v>
      </c>
      <c r="B3" s="64"/>
      <c r="C3" s="64"/>
      <c r="D3" s="64"/>
      <c r="E3" s="64"/>
    </row>
    <row r="4" spans="1:5" s="1" customFormat="1" ht="15.75" x14ac:dyDescent="0.25">
      <c r="A4" s="5" t="s">
        <v>13</v>
      </c>
      <c r="B4" s="26"/>
      <c r="C4" s="26"/>
      <c r="D4" s="66" t="s">
        <v>51</v>
      </c>
      <c r="E4" s="66"/>
    </row>
    <row r="5" spans="1:5" x14ac:dyDescent="0.25">
      <c r="A5" s="25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65" t="s">
        <v>26</v>
      </c>
      <c r="B7" s="65"/>
      <c r="C7" s="65"/>
      <c r="D7" s="65"/>
      <c r="E7" s="65"/>
    </row>
    <row r="8" spans="1:5" x14ac:dyDescent="0.25">
      <c r="A8" s="57" t="s">
        <v>1</v>
      </c>
      <c r="B8" s="57"/>
      <c r="C8" s="57"/>
      <c r="D8" s="57"/>
      <c r="E8" s="57"/>
    </row>
    <row r="9" spans="1:5" x14ac:dyDescent="0.25">
      <c r="A9" s="54" t="s">
        <v>27</v>
      </c>
      <c r="B9" s="54"/>
      <c r="C9" s="54"/>
      <c r="D9" s="54"/>
      <c r="E9" s="54"/>
    </row>
    <row r="10" spans="1:5" ht="24.75" customHeight="1" x14ac:dyDescent="0.25">
      <c r="A10" s="58" t="s">
        <v>14</v>
      </c>
      <c r="B10" s="59"/>
      <c r="C10" s="59"/>
      <c r="D10" s="59"/>
      <c r="E10" s="59"/>
    </row>
    <row r="11" spans="1:5" ht="30.75" customHeight="1" x14ac:dyDescent="0.25">
      <c r="A11" s="54" t="s">
        <v>37</v>
      </c>
      <c r="B11" s="54"/>
      <c r="C11" s="54"/>
      <c r="D11" s="54"/>
      <c r="E11" s="54"/>
    </row>
    <row r="12" spans="1:5" x14ac:dyDescent="0.25">
      <c r="A12" s="57" t="s">
        <v>15</v>
      </c>
      <c r="B12" s="60"/>
      <c r="C12" s="60"/>
      <c r="D12" s="60"/>
      <c r="E12" s="60"/>
    </row>
    <row r="13" spans="1:5" x14ac:dyDescent="0.25">
      <c r="A13" s="54" t="s">
        <v>22</v>
      </c>
      <c r="B13" s="54"/>
      <c r="C13" s="54"/>
      <c r="D13" s="54"/>
      <c r="E13" s="54"/>
    </row>
    <row r="14" spans="1:5" x14ac:dyDescent="0.25">
      <c r="A14" s="57" t="s">
        <v>2</v>
      </c>
      <c r="B14" s="60"/>
      <c r="C14" s="60"/>
      <c r="D14" s="60"/>
      <c r="E14" s="60"/>
    </row>
    <row r="15" spans="1:5" x14ac:dyDescent="0.25">
      <c r="A15" s="54" t="s">
        <v>23</v>
      </c>
      <c r="B15" s="54"/>
      <c r="C15" s="54"/>
      <c r="D15" s="54"/>
      <c r="E15" s="54"/>
    </row>
    <row r="16" spans="1:5" x14ac:dyDescent="0.25">
      <c r="A16" s="57" t="s">
        <v>16</v>
      </c>
      <c r="B16" s="60"/>
      <c r="C16" s="60"/>
      <c r="D16" s="60"/>
      <c r="E16" s="60"/>
    </row>
    <row r="17" spans="1:7" ht="30" customHeight="1" x14ac:dyDescent="0.25">
      <c r="A17" s="54" t="s">
        <v>17</v>
      </c>
      <c r="B17" s="54"/>
      <c r="C17" s="54"/>
      <c r="D17" s="54"/>
      <c r="E17" s="54"/>
    </row>
    <row r="18" spans="1:7" ht="63" customHeight="1" x14ac:dyDescent="0.25">
      <c r="A18" s="54" t="s">
        <v>38</v>
      </c>
      <c r="B18" s="54"/>
      <c r="C18" s="54"/>
      <c r="D18" s="54"/>
      <c r="E18" s="54"/>
    </row>
    <row r="19" spans="1:7" ht="32.25" customHeight="1" x14ac:dyDescent="0.25">
      <c r="A19" s="52" t="s">
        <v>28</v>
      </c>
      <c r="B19" s="52"/>
      <c r="C19" s="52"/>
      <c r="D19" s="52"/>
      <c r="E19" s="52"/>
    </row>
    <row r="20" spans="1:7" ht="12.75" customHeight="1" x14ac:dyDescent="0.25">
      <c r="A20" s="52"/>
      <c r="B20" s="52"/>
      <c r="C20" s="52"/>
      <c r="D20" s="52"/>
      <c r="E20" s="52"/>
      <c r="F20" s="2">
        <v>1545.1</v>
      </c>
      <c r="G20" s="2">
        <v>3</v>
      </c>
    </row>
    <row r="21" spans="1:7" ht="127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45</v>
      </c>
      <c r="B22" s="9" t="s">
        <v>35</v>
      </c>
      <c r="C22" s="3" t="s">
        <v>4</v>
      </c>
      <c r="D22" s="3">
        <v>12.74</v>
      </c>
      <c r="E22" s="8">
        <f>D22*F20*G20</f>
        <v>59053.722000000002</v>
      </c>
    </row>
    <row r="23" spans="1:7" ht="75" x14ac:dyDescent="0.25">
      <c r="A23" s="7" t="s">
        <v>47</v>
      </c>
      <c r="B23" s="9" t="s">
        <v>30</v>
      </c>
      <c r="C23" s="3" t="s">
        <v>4</v>
      </c>
      <c r="D23" s="3"/>
      <c r="E23" s="8">
        <f>1226.1*3</f>
        <v>3678.2999999999997</v>
      </c>
    </row>
    <row r="24" spans="1:7" x14ac:dyDescent="0.25">
      <c r="A24" s="7" t="s">
        <v>48</v>
      </c>
      <c r="B24" s="9" t="s">
        <v>30</v>
      </c>
      <c r="C24" s="3" t="s">
        <v>31</v>
      </c>
      <c r="D24" s="3"/>
      <c r="E24" s="8">
        <v>0</v>
      </c>
    </row>
    <row r="25" spans="1:7" x14ac:dyDescent="0.25">
      <c r="A25" s="7" t="s">
        <v>41</v>
      </c>
      <c r="B25" s="9" t="s">
        <v>24</v>
      </c>
      <c r="C25" s="3" t="s">
        <v>4</v>
      </c>
      <c r="D25" s="3">
        <v>3.43</v>
      </c>
      <c r="E25" s="8">
        <f>D25*F20*G20</f>
        <v>15899.079000000002</v>
      </c>
    </row>
    <row r="26" spans="1:7" x14ac:dyDescent="0.25">
      <c r="A26" s="7" t="s">
        <v>29</v>
      </c>
      <c r="B26" s="9" t="s">
        <v>30</v>
      </c>
      <c r="C26" s="3" t="s">
        <v>31</v>
      </c>
      <c r="D26" s="3"/>
      <c r="E26" s="8">
        <f>1720.04-111.19</f>
        <v>1608.85</v>
      </c>
    </row>
    <row r="27" spans="1:7" ht="15.75" x14ac:dyDescent="0.25">
      <c r="A27" s="30" t="s">
        <v>52</v>
      </c>
      <c r="B27" s="22" t="s">
        <v>43</v>
      </c>
      <c r="C27" s="3" t="s">
        <v>49</v>
      </c>
      <c r="D27" s="16">
        <v>4</v>
      </c>
      <c r="E27" s="8">
        <f>D27*206.95</f>
        <v>827.8</v>
      </c>
    </row>
    <row r="28" spans="1:7" ht="15.75" x14ac:dyDescent="0.25">
      <c r="A28" s="30" t="s">
        <v>53</v>
      </c>
      <c r="B28" s="22" t="s">
        <v>54</v>
      </c>
      <c r="C28" s="3" t="s">
        <v>31</v>
      </c>
      <c r="D28" s="16"/>
      <c r="E28" s="8">
        <v>1295.58</v>
      </c>
    </row>
    <row r="29" spans="1:7" s="14" customFormat="1" ht="14.25" x14ac:dyDescent="0.2">
      <c r="A29" s="10" t="s">
        <v>25</v>
      </c>
      <c r="B29" s="11"/>
      <c r="C29" s="12"/>
      <c r="D29" s="12"/>
      <c r="E29" s="13">
        <f>SUM(E22:E28)</f>
        <v>82363.33100000002</v>
      </c>
    </row>
    <row r="31" spans="1:7" s="17" customFormat="1" ht="29.25" customHeight="1" x14ac:dyDescent="0.25">
      <c r="A31" s="53" t="s">
        <v>55</v>
      </c>
      <c r="B31" s="53"/>
      <c r="C31" s="53"/>
      <c r="D31" s="53"/>
      <c r="E31" s="53"/>
    </row>
    <row r="32" spans="1:7" ht="30" customHeight="1" x14ac:dyDescent="0.25">
      <c r="A32" s="54" t="s">
        <v>21</v>
      </c>
      <c r="B32" s="54"/>
      <c r="C32" s="54"/>
      <c r="D32" s="54"/>
      <c r="E32" s="54"/>
    </row>
    <row r="33" spans="1:5" x14ac:dyDescent="0.25">
      <c r="A33" s="54" t="s">
        <v>20</v>
      </c>
      <c r="B33" s="54"/>
      <c r="C33" s="54"/>
      <c r="D33" s="54"/>
      <c r="E33" s="54"/>
    </row>
    <row r="34" spans="1:5" ht="32.25" customHeight="1" x14ac:dyDescent="0.25">
      <c r="A34" s="54" t="s">
        <v>34</v>
      </c>
      <c r="B34" s="54"/>
      <c r="C34" s="54"/>
      <c r="D34" s="54"/>
      <c r="E34" s="54"/>
    </row>
    <row r="35" spans="1:5" x14ac:dyDescent="0.25">
      <c r="A35" s="54" t="s">
        <v>18</v>
      </c>
      <c r="B35" s="54"/>
      <c r="C35" s="54"/>
      <c r="D35" s="54"/>
      <c r="E35" s="54"/>
    </row>
    <row r="36" spans="1:5" x14ac:dyDescent="0.25">
      <c r="A36" s="55" t="s">
        <v>5</v>
      </c>
      <c r="B36" s="55"/>
      <c r="C36" s="55"/>
      <c r="D36" s="55"/>
      <c r="E36" s="55"/>
    </row>
    <row r="37" spans="1:5" x14ac:dyDescent="0.25">
      <c r="A37" s="54" t="s">
        <v>18</v>
      </c>
      <c r="B37" s="54"/>
      <c r="C37" s="54"/>
      <c r="D37" s="54"/>
      <c r="E37" s="54"/>
    </row>
    <row r="38" spans="1:5" x14ac:dyDescent="0.25">
      <c r="A38" s="56" t="s">
        <v>32</v>
      </c>
      <c r="B38" s="56"/>
      <c r="C38" s="56"/>
      <c r="D38" s="56"/>
      <c r="E38" s="56"/>
    </row>
    <row r="39" spans="1:5" x14ac:dyDescent="0.25">
      <c r="B39" s="51" t="s">
        <v>19</v>
      </c>
      <c r="C39" s="51"/>
      <c r="D39" s="51"/>
      <c r="E39" s="6" t="s">
        <v>6</v>
      </c>
    </row>
    <row r="40" spans="1:5" x14ac:dyDescent="0.25">
      <c r="A40" s="24"/>
      <c r="B40" s="24"/>
      <c r="C40" s="24"/>
      <c r="D40" s="24"/>
      <c r="E40" s="24"/>
    </row>
    <row r="41" spans="1:5" x14ac:dyDescent="0.25">
      <c r="A41" s="56" t="s">
        <v>33</v>
      </c>
      <c r="B41" s="56"/>
      <c r="C41" s="56"/>
      <c r="D41" s="56"/>
      <c r="E41" s="56"/>
    </row>
    <row r="42" spans="1:5" x14ac:dyDescent="0.25">
      <c r="B42" s="51" t="s">
        <v>19</v>
      </c>
      <c r="C42" s="51"/>
      <c r="D42" s="51"/>
      <c r="E42" s="6" t="s">
        <v>6</v>
      </c>
    </row>
    <row r="43" spans="1:5" x14ac:dyDescent="0.25">
      <c r="A43" s="2" t="s">
        <v>46</v>
      </c>
    </row>
    <row r="44" spans="1:5" x14ac:dyDescent="0.25">
      <c r="A44" s="14" t="s">
        <v>36</v>
      </c>
    </row>
    <row r="45" spans="1:5" x14ac:dyDescent="0.25">
      <c r="A45" s="2" t="s">
        <v>44</v>
      </c>
      <c r="B45" s="19">
        <v>-11906.38</v>
      </c>
    </row>
    <row r="46" spans="1:5" x14ac:dyDescent="0.25">
      <c r="A46" s="18" t="s">
        <v>56</v>
      </c>
      <c r="B46" s="20"/>
    </row>
    <row r="47" spans="1:5" x14ac:dyDescent="0.25">
      <c r="A47" s="2" t="s">
        <v>39</v>
      </c>
      <c r="B47" s="20">
        <v>93087.58</v>
      </c>
    </row>
    <row r="48" spans="1:5" x14ac:dyDescent="0.25">
      <c r="A48" s="2" t="s">
        <v>57</v>
      </c>
      <c r="B48" s="20">
        <f>3*100</f>
        <v>300</v>
      </c>
    </row>
    <row r="49" spans="1:2" ht="30" x14ac:dyDescent="0.25">
      <c r="A49" s="23" t="s">
        <v>40</v>
      </c>
      <c r="B49" s="20">
        <f>E29</f>
        <v>82363.33100000002</v>
      </c>
    </row>
    <row r="50" spans="1:2" x14ac:dyDescent="0.25">
      <c r="A50" s="15" t="s">
        <v>42</v>
      </c>
      <c r="B50" s="19">
        <f>B45+B47+B48-B49</f>
        <v>-882.13100000002305</v>
      </c>
    </row>
    <row r="52" spans="1:2" x14ac:dyDescent="0.25">
      <c r="B52" s="2" t="s">
        <v>18</v>
      </c>
    </row>
  </sheetData>
  <mergeCells count="30">
    <mergeCell ref="A1:E1"/>
    <mergeCell ref="A2:E2"/>
    <mergeCell ref="A3:E3"/>
    <mergeCell ref="A6:E6"/>
    <mergeCell ref="A7:E7"/>
    <mergeCell ref="D4:E4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E38"/>
    <mergeCell ref="B39:D39"/>
    <mergeCell ref="A41:E41"/>
  </mergeCells>
  <printOptions horizontalCentered="1"/>
  <pageMargins left="0.25" right="0.25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19" zoomScaleNormal="100" zoomScaleSheetLayoutView="100" workbookViewId="0">
      <selection activeCell="A27" sqref="A27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61" t="s">
        <v>11</v>
      </c>
      <c r="B1" s="61"/>
      <c r="C1" s="61"/>
      <c r="D1" s="61"/>
      <c r="E1" s="61"/>
    </row>
    <row r="2" spans="1:5" ht="30.75" customHeight="1" x14ac:dyDescent="0.25">
      <c r="A2" s="62" t="s">
        <v>12</v>
      </c>
      <c r="B2" s="63"/>
      <c r="C2" s="63"/>
      <c r="D2" s="63"/>
      <c r="E2" s="63"/>
    </row>
    <row r="3" spans="1:5" x14ac:dyDescent="0.25">
      <c r="A3" s="64" t="s">
        <v>50</v>
      </c>
      <c r="B3" s="64"/>
      <c r="C3" s="64"/>
      <c r="D3" s="64"/>
      <c r="E3" s="64"/>
    </row>
    <row r="4" spans="1:5" s="1" customFormat="1" ht="15.75" x14ac:dyDescent="0.25">
      <c r="A4" s="5" t="s">
        <v>13</v>
      </c>
      <c r="B4" s="26"/>
      <c r="C4" s="26"/>
      <c r="D4" s="66" t="s">
        <v>51</v>
      </c>
      <c r="E4" s="66"/>
    </row>
    <row r="5" spans="1:5" x14ac:dyDescent="0.25">
      <c r="A5" s="29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65" t="s">
        <v>26</v>
      </c>
      <c r="B7" s="65"/>
      <c r="C7" s="65"/>
      <c r="D7" s="65"/>
      <c r="E7" s="65"/>
    </row>
    <row r="8" spans="1:5" x14ac:dyDescent="0.25">
      <c r="A8" s="57" t="s">
        <v>1</v>
      </c>
      <c r="B8" s="57"/>
      <c r="C8" s="57"/>
      <c r="D8" s="57"/>
      <c r="E8" s="57"/>
    </row>
    <row r="9" spans="1:5" x14ac:dyDescent="0.25">
      <c r="A9" s="54" t="s">
        <v>27</v>
      </c>
      <c r="B9" s="54"/>
      <c r="C9" s="54"/>
      <c r="D9" s="54"/>
      <c r="E9" s="54"/>
    </row>
    <row r="10" spans="1:5" ht="24.75" customHeight="1" x14ac:dyDescent="0.25">
      <c r="A10" s="58" t="s">
        <v>14</v>
      </c>
      <c r="B10" s="59"/>
      <c r="C10" s="59"/>
      <c r="D10" s="59"/>
      <c r="E10" s="59"/>
    </row>
    <row r="11" spans="1:5" ht="30.75" customHeight="1" x14ac:dyDescent="0.25">
      <c r="A11" s="54" t="s">
        <v>37</v>
      </c>
      <c r="B11" s="54"/>
      <c r="C11" s="54"/>
      <c r="D11" s="54"/>
      <c r="E11" s="54"/>
    </row>
    <row r="12" spans="1:5" x14ac:dyDescent="0.25">
      <c r="A12" s="57" t="s">
        <v>15</v>
      </c>
      <c r="B12" s="60"/>
      <c r="C12" s="60"/>
      <c r="D12" s="60"/>
      <c r="E12" s="60"/>
    </row>
    <row r="13" spans="1:5" x14ac:dyDescent="0.25">
      <c r="A13" s="54" t="s">
        <v>22</v>
      </c>
      <c r="B13" s="54"/>
      <c r="C13" s="54"/>
      <c r="D13" s="54"/>
      <c r="E13" s="54"/>
    </row>
    <row r="14" spans="1:5" x14ac:dyDescent="0.25">
      <c r="A14" s="57" t="s">
        <v>2</v>
      </c>
      <c r="B14" s="60"/>
      <c r="C14" s="60"/>
      <c r="D14" s="60"/>
      <c r="E14" s="60"/>
    </row>
    <row r="15" spans="1:5" x14ac:dyDescent="0.25">
      <c r="A15" s="54" t="s">
        <v>23</v>
      </c>
      <c r="B15" s="54"/>
      <c r="C15" s="54"/>
      <c r="D15" s="54"/>
      <c r="E15" s="54"/>
    </row>
    <row r="16" spans="1:5" x14ac:dyDescent="0.25">
      <c r="A16" s="57" t="s">
        <v>16</v>
      </c>
      <c r="B16" s="60"/>
      <c r="C16" s="60"/>
      <c r="D16" s="60"/>
      <c r="E16" s="60"/>
    </row>
    <row r="17" spans="1:7" ht="30" customHeight="1" x14ac:dyDescent="0.25">
      <c r="A17" s="54" t="s">
        <v>17</v>
      </c>
      <c r="B17" s="54"/>
      <c r="C17" s="54"/>
      <c r="D17" s="54"/>
      <c r="E17" s="54"/>
    </row>
    <row r="18" spans="1:7" ht="63" customHeight="1" x14ac:dyDescent="0.25">
      <c r="A18" s="54" t="s">
        <v>38</v>
      </c>
      <c r="B18" s="54"/>
      <c r="C18" s="54"/>
      <c r="D18" s="54"/>
      <c r="E18" s="54"/>
    </row>
    <row r="19" spans="1:7" ht="32.25" customHeight="1" x14ac:dyDescent="0.25">
      <c r="A19" s="52" t="s">
        <v>28</v>
      </c>
      <c r="B19" s="52"/>
      <c r="C19" s="52"/>
      <c r="D19" s="52"/>
      <c r="E19" s="52"/>
    </row>
    <row r="20" spans="1:7" ht="12.75" customHeight="1" x14ac:dyDescent="0.25">
      <c r="A20" s="52"/>
      <c r="B20" s="52"/>
      <c r="C20" s="52"/>
      <c r="D20" s="52"/>
      <c r="E20" s="52"/>
      <c r="F20" s="2">
        <v>1545.1</v>
      </c>
      <c r="G20" s="2">
        <v>3</v>
      </c>
    </row>
    <row r="21" spans="1:7" ht="127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45</v>
      </c>
      <c r="B22" s="9" t="s">
        <v>35</v>
      </c>
      <c r="C22" s="3" t="s">
        <v>4</v>
      </c>
      <c r="D22" s="3">
        <v>12.74</v>
      </c>
      <c r="E22" s="8">
        <f>D22*F20*G20</f>
        <v>59053.722000000002</v>
      </c>
    </row>
    <row r="23" spans="1:7" ht="60" x14ac:dyDescent="0.25">
      <c r="A23" s="7" t="s">
        <v>58</v>
      </c>
      <c r="B23" s="9" t="s">
        <v>59</v>
      </c>
      <c r="C23" s="3" t="s">
        <v>4</v>
      </c>
      <c r="D23" s="3"/>
      <c r="E23" s="8">
        <f>1226.1*2</f>
        <v>2452.1999999999998</v>
      </c>
    </row>
    <row r="24" spans="1:7" x14ac:dyDescent="0.25">
      <c r="A24" s="7" t="s">
        <v>48</v>
      </c>
      <c r="B24" s="9" t="s">
        <v>59</v>
      </c>
      <c r="C24" s="3" t="s">
        <v>31</v>
      </c>
      <c r="D24" s="3"/>
      <c r="E24" s="8">
        <v>0</v>
      </c>
    </row>
    <row r="25" spans="1:7" x14ac:dyDescent="0.25">
      <c r="A25" s="7" t="s">
        <v>41</v>
      </c>
      <c r="B25" s="9" t="s">
        <v>24</v>
      </c>
      <c r="C25" s="3" t="s">
        <v>4</v>
      </c>
      <c r="D25" s="3">
        <v>3.43</v>
      </c>
      <c r="E25" s="8">
        <f>D25*F20*G20</f>
        <v>15899.079000000002</v>
      </c>
    </row>
    <row r="26" spans="1:7" x14ac:dyDescent="0.25">
      <c r="A26" s="7" t="s">
        <v>29</v>
      </c>
      <c r="B26" s="9" t="s">
        <v>59</v>
      </c>
      <c r="C26" s="3" t="s">
        <v>31</v>
      </c>
      <c r="D26" s="3"/>
      <c r="E26" s="8">
        <v>452.75</v>
      </c>
    </row>
    <row r="27" spans="1:7" ht="30" x14ac:dyDescent="0.25">
      <c r="A27" s="30" t="s">
        <v>60</v>
      </c>
      <c r="B27" s="9" t="s">
        <v>59</v>
      </c>
      <c r="C27" s="3" t="s">
        <v>31</v>
      </c>
      <c r="D27" s="16"/>
      <c r="E27" s="8">
        <v>6929.08</v>
      </c>
    </row>
    <row r="28" spans="1:7" ht="15.75" x14ac:dyDescent="0.25">
      <c r="A28" s="30"/>
      <c r="B28" s="22"/>
      <c r="C28" s="3"/>
      <c r="D28" s="16"/>
      <c r="E28" s="8"/>
    </row>
    <row r="29" spans="1:7" s="14" customFormat="1" ht="14.25" x14ac:dyDescent="0.2">
      <c r="A29" s="10" t="s">
        <v>25</v>
      </c>
      <c r="B29" s="11"/>
      <c r="C29" s="12"/>
      <c r="D29" s="12"/>
      <c r="E29" s="13">
        <f>SUM(E22:E28)</f>
        <v>84786.831000000006</v>
      </c>
    </row>
    <row r="31" spans="1:7" s="17" customFormat="1" ht="29.25" customHeight="1" x14ac:dyDescent="0.25">
      <c r="A31" s="67" t="s">
        <v>61</v>
      </c>
      <c r="B31" s="67"/>
      <c r="C31" s="67"/>
      <c r="D31" s="67"/>
      <c r="E31" s="67"/>
    </row>
    <row r="32" spans="1:7" ht="30" customHeight="1" x14ac:dyDescent="0.25">
      <c r="A32" s="54" t="s">
        <v>21</v>
      </c>
      <c r="B32" s="54"/>
      <c r="C32" s="54"/>
      <c r="D32" s="54"/>
      <c r="E32" s="54"/>
    </row>
    <row r="33" spans="1:5" x14ac:dyDescent="0.25">
      <c r="A33" s="54" t="s">
        <v>20</v>
      </c>
      <c r="B33" s="54"/>
      <c r="C33" s="54"/>
      <c r="D33" s="54"/>
      <c r="E33" s="54"/>
    </row>
    <row r="34" spans="1:5" ht="32.25" customHeight="1" x14ac:dyDescent="0.25">
      <c r="A34" s="54" t="s">
        <v>34</v>
      </c>
      <c r="B34" s="54"/>
      <c r="C34" s="54"/>
      <c r="D34" s="54"/>
      <c r="E34" s="54"/>
    </row>
    <row r="35" spans="1:5" x14ac:dyDescent="0.25">
      <c r="A35" s="54" t="s">
        <v>18</v>
      </c>
      <c r="B35" s="54"/>
      <c r="C35" s="54"/>
      <c r="D35" s="54"/>
      <c r="E35" s="54"/>
    </row>
    <row r="36" spans="1:5" x14ac:dyDescent="0.25">
      <c r="A36" s="55" t="s">
        <v>5</v>
      </c>
      <c r="B36" s="55"/>
      <c r="C36" s="55"/>
      <c r="D36" s="55"/>
      <c r="E36" s="55"/>
    </row>
    <row r="37" spans="1:5" x14ac:dyDescent="0.25">
      <c r="A37" s="54" t="s">
        <v>18</v>
      </c>
      <c r="B37" s="54"/>
      <c r="C37" s="54"/>
      <c r="D37" s="54"/>
      <c r="E37" s="54"/>
    </row>
    <row r="38" spans="1:5" x14ac:dyDescent="0.25">
      <c r="A38" s="56" t="s">
        <v>32</v>
      </c>
      <c r="B38" s="56"/>
      <c r="C38" s="56"/>
      <c r="D38" s="56"/>
      <c r="E38" s="56"/>
    </row>
    <row r="39" spans="1:5" x14ac:dyDescent="0.25">
      <c r="B39" s="51" t="s">
        <v>19</v>
      </c>
      <c r="C39" s="51"/>
      <c r="D39" s="51"/>
      <c r="E39" s="6" t="s">
        <v>6</v>
      </c>
    </row>
    <row r="40" spans="1:5" x14ac:dyDescent="0.25">
      <c r="A40" s="28"/>
      <c r="B40" s="28"/>
      <c r="C40" s="28"/>
      <c r="D40" s="28"/>
      <c r="E40" s="28"/>
    </row>
    <row r="41" spans="1:5" x14ac:dyDescent="0.25">
      <c r="A41" s="56" t="s">
        <v>33</v>
      </c>
      <c r="B41" s="56"/>
      <c r="C41" s="56"/>
      <c r="D41" s="56"/>
      <c r="E41" s="56"/>
    </row>
    <row r="42" spans="1:5" x14ac:dyDescent="0.25">
      <c r="B42" s="51" t="s">
        <v>19</v>
      </c>
      <c r="C42" s="51"/>
      <c r="D42" s="51"/>
      <c r="E42" s="6" t="s">
        <v>6</v>
      </c>
    </row>
    <row r="43" spans="1:5" x14ac:dyDescent="0.25">
      <c r="A43" s="2" t="s">
        <v>46</v>
      </c>
    </row>
    <row r="44" spans="1:5" x14ac:dyDescent="0.25">
      <c r="A44" s="14" t="s">
        <v>36</v>
      </c>
    </row>
    <row r="45" spans="1:5" x14ac:dyDescent="0.25">
      <c r="A45" s="2" t="s">
        <v>44</v>
      </c>
      <c r="B45" s="19">
        <f>'1кв'!B50</f>
        <v>-882.13100000002305</v>
      </c>
    </row>
    <row r="46" spans="1:5" x14ac:dyDescent="0.25">
      <c r="A46" s="18" t="s">
        <v>62</v>
      </c>
      <c r="B46" s="20"/>
    </row>
    <row r="47" spans="1:5" x14ac:dyDescent="0.25">
      <c r="A47" s="2" t="s">
        <v>39</v>
      </c>
      <c r="B47" s="20">
        <v>100401.63</v>
      </c>
    </row>
    <row r="48" spans="1:5" x14ac:dyDescent="0.25">
      <c r="A48" s="2" t="s">
        <v>57</v>
      </c>
      <c r="B48" s="20">
        <f>3*100</f>
        <v>300</v>
      </c>
    </row>
    <row r="49" spans="1:2" ht="30" x14ac:dyDescent="0.25">
      <c r="A49" s="27" t="s">
        <v>40</v>
      </c>
      <c r="B49" s="20">
        <f>E29</f>
        <v>84786.831000000006</v>
      </c>
    </row>
    <row r="50" spans="1:2" x14ac:dyDescent="0.25">
      <c r="A50" s="15" t="s">
        <v>42</v>
      </c>
      <c r="B50" s="19">
        <f>B45+B47+B48-B49</f>
        <v>15032.667999999976</v>
      </c>
    </row>
    <row r="52" spans="1:2" x14ac:dyDescent="0.25">
      <c r="B52" s="2" t="s">
        <v>18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E38"/>
    <mergeCell ref="B39:D39"/>
    <mergeCell ref="A41:E41"/>
  </mergeCells>
  <printOptions horizontalCentered="1"/>
  <pageMargins left="0.25" right="0.25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22" zoomScaleNormal="100" zoomScaleSheetLayoutView="100" workbookViewId="0">
      <selection activeCell="A28" sqref="A28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61" t="s">
        <v>11</v>
      </c>
      <c r="B1" s="61"/>
      <c r="C1" s="61"/>
      <c r="D1" s="61"/>
      <c r="E1" s="61"/>
    </row>
    <row r="2" spans="1:5" ht="30.75" customHeight="1" x14ac:dyDescent="0.25">
      <c r="A2" s="62" t="s">
        <v>12</v>
      </c>
      <c r="B2" s="63"/>
      <c r="C2" s="63"/>
      <c r="D2" s="63"/>
      <c r="E2" s="63"/>
    </row>
    <row r="3" spans="1:5" x14ac:dyDescent="0.25">
      <c r="A3" s="64" t="s">
        <v>63</v>
      </c>
      <c r="B3" s="64"/>
      <c r="C3" s="64"/>
      <c r="D3" s="64"/>
      <c r="E3" s="64"/>
    </row>
    <row r="4" spans="1:5" s="1" customFormat="1" ht="15.75" x14ac:dyDescent="0.25">
      <c r="A4" s="5" t="s">
        <v>13</v>
      </c>
      <c r="B4" s="26"/>
      <c r="C4" s="26"/>
      <c r="D4" s="66" t="s">
        <v>64</v>
      </c>
      <c r="E4" s="66"/>
    </row>
    <row r="5" spans="1:5" x14ac:dyDescent="0.25">
      <c r="A5" s="33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65" t="s">
        <v>26</v>
      </c>
      <c r="B7" s="65"/>
      <c r="C7" s="65"/>
      <c r="D7" s="65"/>
      <c r="E7" s="65"/>
    </row>
    <row r="8" spans="1:5" x14ac:dyDescent="0.25">
      <c r="A8" s="57" t="s">
        <v>1</v>
      </c>
      <c r="B8" s="57"/>
      <c r="C8" s="57"/>
      <c r="D8" s="57"/>
      <c r="E8" s="57"/>
    </row>
    <row r="9" spans="1:5" x14ac:dyDescent="0.25">
      <c r="A9" s="54" t="s">
        <v>27</v>
      </c>
      <c r="B9" s="54"/>
      <c r="C9" s="54"/>
      <c r="D9" s="54"/>
      <c r="E9" s="54"/>
    </row>
    <row r="10" spans="1:5" ht="24.75" customHeight="1" x14ac:dyDescent="0.25">
      <c r="A10" s="58" t="s">
        <v>14</v>
      </c>
      <c r="B10" s="59"/>
      <c r="C10" s="59"/>
      <c r="D10" s="59"/>
      <c r="E10" s="59"/>
    </row>
    <row r="11" spans="1:5" ht="30.75" customHeight="1" x14ac:dyDescent="0.25">
      <c r="A11" s="54" t="s">
        <v>37</v>
      </c>
      <c r="B11" s="54"/>
      <c r="C11" s="54"/>
      <c r="D11" s="54"/>
      <c r="E11" s="54"/>
    </row>
    <row r="12" spans="1:5" x14ac:dyDescent="0.25">
      <c r="A12" s="57" t="s">
        <v>15</v>
      </c>
      <c r="B12" s="60"/>
      <c r="C12" s="60"/>
      <c r="D12" s="60"/>
      <c r="E12" s="60"/>
    </row>
    <row r="13" spans="1:5" x14ac:dyDescent="0.25">
      <c r="A13" s="54" t="s">
        <v>22</v>
      </c>
      <c r="B13" s="54"/>
      <c r="C13" s="54"/>
      <c r="D13" s="54"/>
      <c r="E13" s="54"/>
    </row>
    <row r="14" spans="1:5" x14ac:dyDescent="0.25">
      <c r="A14" s="57" t="s">
        <v>2</v>
      </c>
      <c r="B14" s="60"/>
      <c r="C14" s="60"/>
      <c r="D14" s="60"/>
      <c r="E14" s="60"/>
    </row>
    <row r="15" spans="1:5" x14ac:dyDescent="0.25">
      <c r="A15" s="54" t="s">
        <v>23</v>
      </c>
      <c r="B15" s="54"/>
      <c r="C15" s="54"/>
      <c r="D15" s="54"/>
      <c r="E15" s="54"/>
    </row>
    <row r="16" spans="1:5" x14ac:dyDescent="0.25">
      <c r="A16" s="57" t="s">
        <v>16</v>
      </c>
      <c r="B16" s="60"/>
      <c r="C16" s="60"/>
      <c r="D16" s="60"/>
      <c r="E16" s="60"/>
    </row>
    <row r="17" spans="1:7" ht="30" customHeight="1" x14ac:dyDescent="0.25">
      <c r="A17" s="54" t="s">
        <v>17</v>
      </c>
      <c r="B17" s="54"/>
      <c r="C17" s="54"/>
      <c r="D17" s="54"/>
      <c r="E17" s="54"/>
    </row>
    <row r="18" spans="1:7" ht="63" customHeight="1" x14ac:dyDescent="0.25">
      <c r="A18" s="54" t="s">
        <v>38</v>
      </c>
      <c r="B18" s="54"/>
      <c r="C18" s="54"/>
      <c r="D18" s="54"/>
      <c r="E18" s="54"/>
    </row>
    <row r="19" spans="1:7" ht="32.25" customHeight="1" x14ac:dyDescent="0.25">
      <c r="A19" s="52" t="s">
        <v>28</v>
      </c>
      <c r="B19" s="52"/>
      <c r="C19" s="52"/>
      <c r="D19" s="52"/>
      <c r="E19" s="52"/>
    </row>
    <row r="20" spans="1:7" ht="12.75" customHeight="1" x14ac:dyDescent="0.25">
      <c r="A20" s="52"/>
      <c r="B20" s="52"/>
      <c r="C20" s="52"/>
      <c r="D20" s="52"/>
      <c r="E20" s="52"/>
      <c r="F20" s="2">
        <v>1545.1</v>
      </c>
      <c r="G20" s="2">
        <v>3</v>
      </c>
    </row>
    <row r="21" spans="1:7" ht="127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45</v>
      </c>
      <c r="B22" s="9" t="s">
        <v>35</v>
      </c>
      <c r="C22" s="3" t="s">
        <v>4</v>
      </c>
      <c r="D22" s="3">
        <v>13.5</v>
      </c>
      <c r="E22" s="8">
        <f>D22*F20*G20</f>
        <v>62576.549999999996</v>
      </c>
    </row>
    <row r="23" spans="1:7" ht="45" x14ac:dyDescent="0.25">
      <c r="A23" s="7" t="s">
        <v>65</v>
      </c>
      <c r="B23" s="9" t="s">
        <v>66</v>
      </c>
      <c r="C23" s="3" t="s">
        <v>4</v>
      </c>
      <c r="D23" s="3"/>
      <c r="E23" s="8">
        <f>1226.1*3</f>
        <v>3678.2999999999997</v>
      </c>
    </row>
    <row r="24" spans="1:7" x14ac:dyDescent="0.25">
      <c r="A24" s="7" t="s">
        <v>48</v>
      </c>
      <c r="B24" s="9" t="s">
        <v>66</v>
      </c>
      <c r="C24" s="3" t="s">
        <v>31</v>
      </c>
      <c r="D24" s="3"/>
      <c r="E24" s="8">
        <v>0</v>
      </c>
    </row>
    <row r="25" spans="1:7" x14ac:dyDescent="0.25">
      <c r="A25" s="7" t="s">
        <v>41</v>
      </c>
      <c r="B25" s="9" t="s">
        <v>24</v>
      </c>
      <c r="C25" s="3" t="s">
        <v>4</v>
      </c>
      <c r="D25" s="3">
        <v>3.6</v>
      </c>
      <c r="E25" s="8">
        <f>D25*F20*G20</f>
        <v>16687.079999999998</v>
      </c>
    </row>
    <row r="26" spans="1:7" x14ac:dyDescent="0.25">
      <c r="A26" s="7" t="s">
        <v>29</v>
      </c>
      <c r="B26" s="9" t="s">
        <v>66</v>
      </c>
      <c r="C26" s="3" t="s">
        <v>31</v>
      </c>
      <c r="D26" s="3"/>
      <c r="E26" s="8">
        <v>53.05</v>
      </c>
    </row>
    <row r="27" spans="1:7" ht="18" customHeight="1" x14ac:dyDescent="0.25">
      <c r="A27" s="37" t="s">
        <v>67</v>
      </c>
      <c r="B27" s="9" t="s">
        <v>66</v>
      </c>
      <c r="C27" s="3" t="s">
        <v>49</v>
      </c>
      <c r="D27" s="16">
        <v>3</v>
      </c>
      <c r="E27" s="8">
        <f>D27*218.47</f>
        <v>655.41</v>
      </c>
    </row>
    <row r="28" spans="1:7" ht="30" x14ac:dyDescent="0.25">
      <c r="A28" s="30" t="s">
        <v>68</v>
      </c>
      <c r="B28" s="9" t="s">
        <v>66</v>
      </c>
      <c r="C28" s="3" t="s">
        <v>31</v>
      </c>
      <c r="D28" s="16"/>
      <c r="E28" s="8">
        <v>9785.6</v>
      </c>
    </row>
    <row r="29" spans="1:7" s="14" customFormat="1" ht="14.25" x14ac:dyDescent="0.2">
      <c r="A29" s="10" t="s">
        <v>25</v>
      </c>
      <c r="B29" s="11"/>
      <c r="C29" s="12"/>
      <c r="D29" s="12"/>
      <c r="E29" s="13">
        <f>SUM(E22:E28)</f>
        <v>93435.99</v>
      </c>
    </row>
    <row r="31" spans="1:7" s="17" customFormat="1" ht="29.25" customHeight="1" x14ac:dyDescent="0.25">
      <c r="A31" s="67" t="s">
        <v>69</v>
      </c>
      <c r="B31" s="67"/>
      <c r="C31" s="67"/>
      <c r="D31" s="67"/>
      <c r="E31" s="67"/>
    </row>
    <row r="32" spans="1:7" ht="30" customHeight="1" x14ac:dyDescent="0.25">
      <c r="A32" s="54" t="s">
        <v>21</v>
      </c>
      <c r="B32" s="54"/>
      <c r="C32" s="54"/>
      <c r="D32" s="54"/>
      <c r="E32" s="54"/>
    </row>
    <row r="33" spans="1:5" x14ac:dyDescent="0.25">
      <c r="A33" s="54" t="s">
        <v>20</v>
      </c>
      <c r="B33" s="54"/>
      <c r="C33" s="54"/>
      <c r="D33" s="54"/>
      <c r="E33" s="54"/>
    </row>
    <row r="34" spans="1:5" ht="32.25" customHeight="1" x14ac:dyDescent="0.25">
      <c r="A34" s="54" t="s">
        <v>34</v>
      </c>
      <c r="B34" s="54"/>
      <c r="C34" s="54"/>
      <c r="D34" s="54"/>
      <c r="E34" s="54"/>
    </row>
    <row r="35" spans="1:5" x14ac:dyDescent="0.25">
      <c r="A35" s="54" t="s">
        <v>18</v>
      </c>
      <c r="B35" s="54"/>
      <c r="C35" s="54"/>
      <c r="D35" s="54"/>
      <c r="E35" s="54"/>
    </row>
    <row r="36" spans="1:5" x14ac:dyDescent="0.25">
      <c r="A36" s="55" t="s">
        <v>5</v>
      </c>
      <c r="B36" s="55"/>
      <c r="C36" s="55"/>
      <c r="D36" s="55"/>
      <c r="E36" s="55"/>
    </row>
    <row r="37" spans="1:5" x14ac:dyDescent="0.25">
      <c r="A37" s="54" t="s">
        <v>18</v>
      </c>
      <c r="B37" s="54"/>
      <c r="C37" s="54"/>
      <c r="D37" s="54"/>
      <c r="E37" s="54"/>
    </row>
    <row r="38" spans="1:5" x14ac:dyDescent="0.25">
      <c r="A38" s="56" t="s">
        <v>32</v>
      </c>
      <c r="B38" s="56"/>
      <c r="C38" s="56"/>
      <c r="D38" s="56"/>
      <c r="E38" s="56"/>
    </row>
    <row r="39" spans="1:5" x14ac:dyDescent="0.25">
      <c r="B39" s="51" t="s">
        <v>19</v>
      </c>
      <c r="C39" s="51"/>
      <c r="D39" s="51"/>
      <c r="E39" s="6" t="s">
        <v>6</v>
      </c>
    </row>
    <row r="40" spans="1:5" x14ac:dyDescent="0.25">
      <c r="A40" s="32"/>
      <c r="B40" s="32"/>
      <c r="C40" s="32"/>
      <c r="D40" s="32"/>
      <c r="E40" s="32"/>
    </row>
    <row r="41" spans="1:5" x14ac:dyDescent="0.25">
      <c r="A41" s="56" t="s">
        <v>33</v>
      </c>
      <c r="B41" s="56"/>
      <c r="C41" s="56"/>
      <c r="D41" s="56"/>
      <c r="E41" s="56"/>
    </row>
    <row r="42" spans="1:5" x14ac:dyDescent="0.25">
      <c r="B42" s="51" t="s">
        <v>19</v>
      </c>
      <c r="C42" s="51"/>
      <c r="D42" s="51"/>
      <c r="E42" s="6" t="s">
        <v>6</v>
      </c>
    </row>
    <row r="43" spans="1:5" x14ac:dyDescent="0.25">
      <c r="A43" s="2" t="s">
        <v>46</v>
      </c>
    </row>
    <row r="44" spans="1:5" x14ac:dyDescent="0.25">
      <c r="A44" s="14" t="s">
        <v>36</v>
      </c>
    </row>
    <row r="45" spans="1:5" x14ac:dyDescent="0.25">
      <c r="A45" s="2" t="s">
        <v>44</v>
      </c>
      <c r="B45" s="19">
        <f>'2кв'!B50</f>
        <v>15032.667999999976</v>
      </c>
    </row>
    <row r="46" spans="1:5" x14ac:dyDescent="0.25">
      <c r="A46" s="18" t="s">
        <v>70</v>
      </c>
      <c r="B46" s="20"/>
    </row>
    <row r="47" spans="1:5" x14ac:dyDescent="0.25">
      <c r="A47" s="2" t="s">
        <v>39</v>
      </c>
      <c r="B47" s="20">
        <v>95688.1</v>
      </c>
    </row>
    <row r="48" spans="1:5" x14ac:dyDescent="0.25">
      <c r="A48" s="2" t="s">
        <v>57</v>
      </c>
      <c r="B48" s="20">
        <f>3*100</f>
        <v>300</v>
      </c>
    </row>
    <row r="49" spans="1:2" ht="30" x14ac:dyDescent="0.25">
      <c r="A49" s="31" t="s">
        <v>40</v>
      </c>
      <c r="B49" s="20">
        <f>E29</f>
        <v>93435.99</v>
      </c>
    </row>
    <row r="50" spans="1:2" x14ac:dyDescent="0.25">
      <c r="A50" s="15" t="s">
        <v>42</v>
      </c>
      <c r="B50" s="19">
        <f>B45+B47+B48-B49</f>
        <v>17584.777999999977</v>
      </c>
    </row>
    <row r="52" spans="1:2" x14ac:dyDescent="0.25">
      <c r="B52" s="2" t="s">
        <v>18</v>
      </c>
    </row>
  </sheetData>
  <mergeCells count="30"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E38"/>
    <mergeCell ref="B39:D39"/>
    <mergeCell ref="A41:E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topLeftCell="A43" zoomScaleNormal="100" zoomScaleSheetLayoutView="100" workbookViewId="0">
      <selection activeCell="D61" sqref="D61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61" t="s">
        <v>11</v>
      </c>
      <c r="B1" s="61"/>
      <c r="C1" s="61"/>
      <c r="D1" s="61"/>
      <c r="E1" s="61"/>
    </row>
    <row r="2" spans="1:5" ht="30.75" customHeight="1" x14ac:dyDescent="0.25">
      <c r="A2" s="62" t="s">
        <v>12</v>
      </c>
      <c r="B2" s="63"/>
      <c r="C2" s="63"/>
      <c r="D2" s="63"/>
      <c r="E2" s="63"/>
    </row>
    <row r="3" spans="1:5" x14ac:dyDescent="0.25">
      <c r="A3" s="64" t="s">
        <v>92</v>
      </c>
      <c r="B3" s="64"/>
      <c r="C3" s="64"/>
      <c r="D3" s="64"/>
      <c r="E3" s="64"/>
    </row>
    <row r="4" spans="1:5" s="1" customFormat="1" ht="15.75" x14ac:dyDescent="0.25">
      <c r="A4" s="5" t="s">
        <v>13</v>
      </c>
      <c r="B4" s="26"/>
      <c r="C4" s="26"/>
      <c r="D4" s="66" t="s">
        <v>93</v>
      </c>
      <c r="E4" s="66"/>
    </row>
    <row r="5" spans="1:5" x14ac:dyDescent="0.25">
      <c r="A5" s="36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65" t="s">
        <v>26</v>
      </c>
      <c r="B7" s="65"/>
      <c r="C7" s="65"/>
      <c r="D7" s="65"/>
      <c r="E7" s="65"/>
    </row>
    <row r="8" spans="1:5" x14ac:dyDescent="0.25">
      <c r="A8" s="57" t="s">
        <v>1</v>
      </c>
      <c r="B8" s="57"/>
      <c r="C8" s="57"/>
      <c r="D8" s="57"/>
      <c r="E8" s="57"/>
    </row>
    <row r="9" spans="1:5" x14ac:dyDescent="0.25">
      <c r="A9" s="54" t="s">
        <v>27</v>
      </c>
      <c r="B9" s="54"/>
      <c r="C9" s="54"/>
      <c r="D9" s="54"/>
      <c r="E9" s="54"/>
    </row>
    <row r="10" spans="1:5" ht="24.75" customHeight="1" x14ac:dyDescent="0.25">
      <c r="A10" s="58" t="s">
        <v>14</v>
      </c>
      <c r="B10" s="59"/>
      <c r="C10" s="59"/>
      <c r="D10" s="59"/>
      <c r="E10" s="59"/>
    </row>
    <row r="11" spans="1:5" ht="30.75" customHeight="1" x14ac:dyDescent="0.25">
      <c r="A11" s="54" t="s">
        <v>37</v>
      </c>
      <c r="B11" s="54"/>
      <c r="C11" s="54"/>
      <c r="D11" s="54"/>
      <c r="E11" s="54"/>
    </row>
    <row r="12" spans="1:5" x14ac:dyDescent="0.25">
      <c r="A12" s="57" t="s">
        <v>15</v>
      </c>
      <c r="B12" s="60"/>
      <c r="C12" s="60"/>
      <c r="D12" s="60"/>
      <c r="E12" s="60"/>
    </row>
    <row r="13" spans="1:5" x14ac:dyDescent="0.25">
      <c r="A13" s="54" t="s">
        <v>22</v>
      </c>
      <c r="B13" s="54"/>
      <c r="C13" s="54"/>
      <c r="D13" s="54"/>
      <c r="E13" s="54"/>
    </row>
    <row r="14" spans="1:5" x14ac:dyDescent="0.25">
      <c r="A14" s="57" t="s">
        <v>2</v>
      </c>
      <c r="B14" s="60"/>
      <c r="C14" s="60"/>
      <c r="D14" s="60"/>
      <c r="E14" s="60"/>
    </row>
    <row r="15" spans="1:5" x14ac:dyDescent="0.25">
      <c r="A15" s="54" t="s">
        <v>23</v>
      </c>
      <c r="B15" s="54"/>
      <c r="C15" s="54"/>
      <c r="D15" s="54"/>
      <c r="E15" s="54"/>
    </row>
    <row r="16" spans="1:5" x14ac:dyDescent="0.25">
      <c r="A16" s="57" t="s">
        <v>16</v>
      </c>
      <c r="B16" s="60"/>
      <c r="C16" s="60"/>
      <c r="D16" s="60"/>
      <c r="E16" s="60"/>
    </row>
    <row r="17" spans="1:7" ht="30" customHeight="1" x14ac:dyDescent="0.25">
      <c r="A17" s="54" t="s">
        <v>17</v>
      </c>
      <c r="B17" s="54"/>
      <c r="C17" s="54"/>
      <c r="D17" s="54"/>
      <c r="E17" s="54"/>
    </row>
    <row r="18" spans="1:7" ht="63" customHeight="1" x14ac:dyDescent="0.25">
      <c r="A18" s="54" t="s">
        <v>38</v>
      </c>
      <c r="B18" s="54"/>
      <c r="C18" s="54"/>
      <c r="D18" s="54"/>
      <c r="E18" s="54"/>
    </row>
    <row r="19" spans="1:7" ht="32.25" customHeight="1" x14ac:dyDescent="0.25">
      <c r="A19" s="52" t="s">
        <v>28</v>
      </c>
      <c r="B19" s="52"/>
      <c r="C19" s="52"/>
      <c r="D19" s="52"/>
      <c r="E19" s="52"/>
    </row>
    <row r="20" spans="1:7" ht="12.75" customHeight="1" x14ac:dyDescent="0.25">
      <c r="A20" s="52"/>
      <c r="B20" s="52"/>
      <c r="C20" s="52"/>
      <c r="D20" s="52"/>
      <c r="E20" s="52"/>
      <c r="F20" s="2">
        <v>1545.1</v>
      </c>
      <c r="G20" s="2">
        <v>3</v>
      </c>
    </row>
    <row r="21" spans="1:7" ht="127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45</v>
      </c>
      <c r="B22" s="9" t="s">
        <v>35</v>
      </c>
      <c r="C22" s="3" t="s">
        <v>4</v>
      </c>
      <c r="D22" s="3">
        <v>13.5</v>
      </c>
      <c r="E22" s="8">
        <f>D22*F20*G20</f>
        <v>62576.549999999996</v>
      </c>
    </row>
    <row r="23" spans="1:7" ht="45" x14ac:dyDescent="0.25">
      <c r="A23" s="7" t="s">
        <v>65</v>
      </c>
      <c r="B23" s="9" t="s">
        <v>94</v>
      </c>
      <c r="C23" s="3" t="s">
        <v>4</v>
      </c>
      <c r="D23" s="3"/>
      <c r="E23" s="8">
        <f>1226.1*3</f>
        <v>3678.2999999999997</v>
      </c>
    </row>
    <row r="24" spans="1:7" x14ac:dyDescent="0.25">
      <c r="A24" s="7" t="s">
        <v>48</v>
      </c>
      <c r="B24" s="9" t="s">
        <v>94</v>
      </c>
      <c r="C24" s="3" t="s">
        <v>31</v>
      </c>
      <c r="D24" s="3"/>
      <c r="E24" s="8">
        <v>0</v>
      </c>
    </row>
    <row r="25" spans="1:7" x14ac:dyDescent="0.25">
      <c r="A25" s="7" t="s">
        <v>41</v>
      </c>
      <c r="B25" s="9" t="s">
        <v>24</v>
      </c>
      <c r="C25" s="3" t="s">
        <v>4</v>
      </c>
      <c r="D25" s="3">
        <v>3.6</v>
      </c>
      <c r="E25" s="8">
        <f>D25*F20*G20</f>
        <v>16687.079999999998</v>
      </c>
    </row>
    <row r="26" spans="1:7" x14ac:dyDescent="0.25">
      <c r="A26" s="7" t="s">
        <v>29</v>
      </c>
      <c r="B26" s="9" t="s">
        <v>94</v>
      </c>
      <c r="C26" s="3" t="s">
        <v>31</v>
      </c>
      <c r="D26" s="3"/>
      <c r="E26" s="8">
        <v>364</v>
      </c>
    </row>
    <row r="27" spans="1:7" ht="31.5" x14ac:dyDescent="0.25">
      <c r="A27" s="48" t="s">
        <v>100</v>
      </c>
      <c r="B27" s="9" t="s">
        <v>104</v>
      </c>
      <c r="C27" s="3" t="s">
        <v>31</v>
      </c>
      <c r="D27" s="3"/>
      <c r="E27" s="8">
        <v>3160.62</v>
      </c>
    </row>
    <row r="28" spans="1:7" ht="15.75" x14ac:dyDescent="0.25">
      <c r="A28" s="49" t="s">
        <v>101</v>
      </c>
      <c r="B28" s="9" t="s">
        <v>104</v>
      </c>
      <c r="C28" s="3" t="s">
        <v>31</v>
      </c>
      <c r="D28" s="3"/>
      <c r="E28" s="8">
        <v>2498.2399999999998</v>
      </c>
    </row>
    <row r="29" spans="1:7" ht="31.5" x14ac:dyDescent="0.25">
      <c r="A29" s="50" t="s">
        <v>102</v>
      </c>
      <c r="B29" s="9" t="s">
        <v>104</v>
      </c>
      <c r="C29" s="3" t="s">
        <v>31</v>
      </c>
      <c r="D29" s="3"/>
      <c r="E29" s="8">
        <v>965.48</v>
      </c>
    </row>
    <row r="30" spans="1:7" ht="31.5" x14ac:dyDescent="0.25">
      <c r="A30" s="37" t="s">
        <v>103</v>
      </c>
      <c r="B30" s="9" t="s">
        <v>104</v>
      </c>
      <c r="C30" s="3" t="s">
        <v>31</v>
      </c>
      <c r="D30" s="3"/>
      <c r="E30" s="8">
        <v>9664.33</v>
      </c>
    </row>
    <row r="31" spans="1:7" ht="47.25" x14ac:dyDescent="0.25">
      <c r="A31" s="37" t="s">
        <v>95</v>
      </c>
      <c r="B31" s="9" t="s">
        <v>97</v>
      </c>
      <c r="C31" s="3" t="s">
        <v>96</v>
      </c>
      <c r="D31" s="16">
        <v>6.5</v>
      </c>
      <c r="E31" s="8">
        <f>D31*218.47</f>
        <v>1420.0550000000001</v>
      </c>
    </row>
    <row r="32" spans="1:7" ht="18" customHeight="1" x14ac:dyDescent="0.25">
      <c r="A32" s="37" t="s">
        <v>98</v>
      </c>
      <c r="B32" s="9" t="s">
        <v>99</v>
      </c>
      <c r="C32" s="3" t="s">
        <v>96</v>
      </c>
      <c r="D32" s="16">
        <v>2</v>
      </c>
      <c r="E32" s="8">
        <f>D32*218.47</f>
        <v>436.94</v>
      </c>
    </row>
    <row r="33" spans="1:5" ht="31.5" x14ac:dyDescent="0.25">
      <c r="A33" s="37" t="s">
        <v>105</v>
      </c>
      <c r="B33" s="9" t="s">
        <v>99</v>
      </c>
      <c r="C33" s="3" t="s">
        <v>31</v>
      </c>
      <c r="D33" s="16"/>
      <c r="E33" s="8">
        <v>16128.57</v>
      </c>
    </row>
    <row r="34" spans="1:5" ht="15.75" x14ac:dyDescent="0.25">
      <c r="A34" s="30"/>
      <c r="B34" s="9"/>
      <c r="C34" s="3"/>
      <c r="D34" s="16"/>
      <c r="E34" s="8"/>
    </row>
    <row r="35" spans="1:5" s="14" customFormat="1" ht="14.25" x14ac:dyDescent="0.2">
      <c r="A35" s="10" t="s">
        <v>25</v>
      </c>
      <c r="B35" s="11"/>
      <c r="C35" s="12"/>
      <c r="D35" s="12"/>
      <c r="E35" s="13">
        <f>SUM(E22:E34)</f>
        <v>117580.16499999998</v>
      </c>
    </row>
    <row r="37" spans="1:5" s="17" customFormat="1" ht="29.25" customHeight="1" x14ac:dyDescent="0.25">
      <c r="A37" s="67" t="s">
        <v>108</v>
      </c>
      <c r="B37" s="67"/>
      <c r="C37" s="67"/>
      <c r="D37" s="67"/>
      <c r="E37" s="67"/>
    </row>
    <row r="38" spans="1:5" ht="30" customHeight="1" x14ac:dyDescent="0.25">
      <c r="A38" s="54" t="s">
        <v>21</v>
      </c>
      <c r="B38" s="54"/>
      <c r="C38" s="54"/>
      <c r="D38" s="54"/>
      <c r="E38" s="54"/>
    </row>
    <row r="39" spans="1:5" x14ac:dyDescent="0.25">
      <c r="A39" s="54" t="s">
        <v>20</v>
      </c>
      <c r="B39" s="54"/>
      <c r="C39" s="54"/>
      <c r="D39" s="54"/>
      <c r="E39" s="54"/>
    </row>
    <row r="40" spans="1:5" ht="32.25" customHeight="1" x14ac:dyDescent="0.25">
      <c r="A40" s="54" t="s">
        <v>34</v>
      </c>
      <c r="B40" s="54"/>
      <c r="C40" s="54"/>
      <c r="D40" s="54"/>
      <c r="E40" s="54"/>
    </row>
    <row r="41" spans="1:5" x14ac:dyDescent="0.25">
      <c r="A41" s="54" t="s">
        <v>18</v>
      </c>
      <c r="B41" s="54"/>
      <c r="C41" s="54"/>
      <c r="D41" s="54"/>
      <c r="E41" s="54"/>
    </row>
    <row r="42" spans="1:5" x14ac:dyDescent="0.25">
      <c r="A42" s="55" t="s">
        <v>5</v>
      </c>
      <c r="B42" s="55"/>
      <c r="C42" s="55"/>
      <c r="D42" s="55"/>
      <c r="E42" s="55"/>
    </row>
    <row r="43" spans="1:5" x14ac:dyDescent="0.25">
      <c r="A43" s="54" t="s">
        <v>18</v>
      </c>
      <c r="B43" s="54"/>
      <c r="C43" s="54"/>
      <c r="D43" s="54"/>
      <c r="E43" s="54"/>
    </row>
    <row r="44" spans="1:5" x14ac:dyDescent="0.25">
      <c r="A44" s="56" t="s">
        <v>32</v>
      </c>
      <c r="B44" s="56"/>
      <c r="C44" s="56"/>
      <c r="D44" s="56"/>
      <c r="E44" s="56"/>
    </row>
    <row r="45" spans="1:5" x14ac:dyDescent="0.25">
      <c r="B45" s="51" t="s">
        <v>19</v>
      </c>
      <c r="C45" s="51"/>
      <c r="D45" s="51"/>
      <c r="E45" s="6" t="s">
        <v>6</v>
      </c>
    </row>
    <row r="46" spans="1:5" x14ac:dyDescent="0.25">
      <c r="A46" s="35"/>
      <c r="B46" s="35"/>
      <c r="C46" s="35"/>
      <c r="D46" s="35"/>
      <c r="E46" s="35"/>
    </row>
    <row r="47" spans="1:5" x14ac:dyDescent="0.25">
      <c r="A47" s="56" t="s">
        <v>33</v>
      </c>
      <c r="B47" s="56"/>
      <c r="C47" s="56"/>
      <c r="D47" s="56"/>
      <c r="E47" s="56"/>
    </row>
    <row r="48" spans="1:5" x14ac:dyDescent="0.25">
      <c r="B48" s="51" t="s">
        <v>19</v>
      </c>
      <c r="C48" s="51"/>
      <c r="D48" s="51"/>
      <c r="E48" s="6" t="s">
        <v>6</v>
      </c>
    </row>
    <row r="49" spans="1:2" x14ac:dyDescent="0.25">
      <c r="A49" s="2" t="s">
        <v>46</v>
      </c>
    </row>
    <row r="50" spans="1:2" x14ac:dyDescent="0.25">
      <c r="A50" s="14" t="s">
        <v>36</v>
      </c>
    </row>
    <row r="51" spans="1:2" x14ac:dyDescent="0.25">
      <c r="A51" s="2" t="s">
        <v>44</v>
      </c>
      <c r="B51" s="19">
        <f>'3кв'!B50</f>
        <v>17584.777999999977</v>
      </c>
    </row>
    <row r="52" spans="1:2" x14ac:dyDescent="0.25">
      <c r="A52" s="18" t="s">
        <v>70</v>
      </c>
      <c r="B52" s="20"/>
    </row>
    <row r="53" spans="1:2" x14ac:dyDescent="0.25">
      <c r="A53" s="2" t="s">
        <v>39</v>
      </c>
      <c r="B53" s="20">
        <v>102485.5</v>
      </c>
    </row>
    <row r="54" spans="1:2" x14ac:dyDescent="0.25">
      <c r="A54" s="2" t="s">
        <v>57</v>
      </c>
      <c r="B54" s="20">
        <f>3*100</f>
        <v>300</v>
      </c>
    </row>
    <row r="55" spans="1:2" ht="30" x14ac:dyDescent="0.25">
      <c r="A55" s="34" t="s">
        <v>40</v>
      </c>
      <c r="B55" s="20">
        <f>E35</f>
        <v>117580.16499999998</v>
      </c>
    </row>
    <row r="56" spans="1:2" x14ac:dyDescent="0.25">
      <c r="A56" s="15" t="s">
        <v>42</v>
      </c>
      <c r="B56" s="19">
        <f>B51+B53+B54-B55</f>
        <v>2790.1129999999976</v>
      </c>
    </row>
    <row r="58" spans="1:2" x14ac:dyDescent="0.25">
      <c r="B58" s="2" t="s">
        <v>18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8:D48"/>
    <mergeCell ref="A20:E20"/>
    <mergeCell ref="A37:E37"/>
    <mergeCell ref="A38:E38"/>
    <mergeCell ref="A39:E39"/>
    <mergeCell ref="A40:E40"/>
    <mergeCell ref="A41:E41"/>
    <mergeCell ref="A42:E42"/>
    <mergeCell ref="A43:E43"/>
    <mergeCell ref="A44:E44"/>
    <mergeCell ref="B45:D45"/>
    <mergeCell ref="A47:E47"/>
  </mergeCells>
  <printOptions horizontalCentered="1"/>
  <pageMargins left="0.25" right="0.25" top="0.75" bottom="0.75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view="pageBreakPreview" topLeftCell="A23" zoomScaleNormal="100" zoomScaleSheetLayoutView="100" workbookViewId="0">
      <selection activeCell="B31" sqref="B31:C34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5.28515625" style="47" customWidth="1"/>
    <col min="4" max="4" width="11.8554687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68" t="s">
        <v>71</v>
      </c>
      <c r="B1" s="68"/>
      <c r="C1" s="68"/>
      <c r="D1" s="38"/>
    </row>
    <row r="2" spans="1:5" x14ac:dyDescent="0.25">
      <c r="A2" s="69" t="s">
        <v>72</v>
      </c>
      <c r="B2" s="69"/>
      <c r="C2" s="69"/>
      <c r="D2" s="39"/>
    </row>
    <row r="3" spans="1:5" x14ac:dyDescent="0.25">
      <c r="A3" s="69" t="s">
        <v>73</v>
      </c>
      <c r="B3" s="69"/>
      <c r="C3" s="69"/>
      <c r="D3" s="39"/>
    </row>
    <row r="4" spans="1:5" x14ac:dyDescent="0.25">
      <c r="A4" s="68" t="s">
        <v>91</v>
      </c>
      <c r="B4" s="68"/>
      <c r="C4" s="68"/>
      <c r="D4" s="38"/>
    </row>
    <row r="5" spans="1:5" x14ac:dyDescent="0.25">
      <c r="A5" s="70"/>
      <c r="B5" s="70"/>
      <c r="C5" s="70"/>
    </row>
    <row r="6" spans="1:5" x14ac:dyDescent="0.25">
      <c r="A6" s="39"/>
      <c r="B6" s="71" t="s">
        <v>74</v>
      </c>
      <c r="C6" s="72">
        <f>'1кв'!B45</f>
        <v>-11906.38</v>
      </c>
      <c r="D6" s="40"/>
    </row>
    <row r="7" spans="1:5" x14ac:dyDescent="0.25">
      <c r="A7" s="39"/>
      <c r="B7" s="71" t="s">
        <v>109</v>
      </c>
      <c r="C7" s="72"/>
      <c r="D7" s="40"/>
    </row>
    <row r="8" spans="1:5" x14ac:dyDescent="0.25">
      <c r="A8" s="41" t="s">
        <v>75</v>
      </c>
      <c r="B8" s="73" t="s">
        <v>76</v>
      </c>
      <c r="C8" s="74">
        <f>'1кв'!B47+'2кв'!B47+'3кв'!B47+'4кв'!B53</f>
        <v>391662.81000000006</v>
      </c>
      <c r="D8" s="42"/>
    </row>
    <row r="9" spans="1:5" x14ac:dyDescent="0.25">
      <c r="A9" s="41"/>
      <c r="B9" s="75" t="s">
        <v>57</v>
      </c>
      <c r="C9" s="74">
        <f>'4кв'!B54*4</f>
        <v>1200</v>
      </c>
      <c r="D9" s="42"/>
    </row>
    <row r="10" spans="1:5" x14ac:dyDescent="0.25">
      <c r="A10" s="26"/>
      <c r="B10" s="73" t="s">
        <v>77</v>
      </c>
      <c r="C10" s="72">
        <f>SUM(C8:C9)</f>
        <v>392862.81000000006</v>
      </c>
      <c r="D10" s="40"/>
    </row>
    <row r="11" spans="1:5" x14ac:dyDescent="0.25">
      <c r="B11" s="76"/>
      <c r="C11" s="77"/>
      <c r="D11" s="43"/>
    </row>
    <row r="12" spans="1:5" x14ac:dyDescent="0.25">
      <c r="A12" s="44" t="s">
        <v>78</v>
      </c>
      <c r="B12" s="78" t="s">
        <v>79</v>
      </c>
      <c r="C12" s="79">
        <f>'1кв'!E22+'2кв'!E22+'3кв'!E22+'4кв'!E22</f>
        <v>243260.54399999999</v>
      </c>
      <c r="D12" s="43"/>
    </row>
    <row r="13" spans="1:5" x14ac:dyDescent="0.25">
      <c r="B13" s="80" t="s">
        <v>41</v>
      </c>
      <c r="C13" s="79">
        <f>'1кв'!E25+'2кв'!E25+'3кв'!E25+'4кв'!E25</f>
        <v>65172.317999999999</v>
      </c>
      <c r="D13" s="43"/>
      <c r="E13" s="45"/>
    </row>
    <row r="14" spans="1:5" ht="31.5" x14ac:dyDescent="0.25">
      <c r="B14" s="80" t="s">
        <v>80</v>
      </c>
      <c r="C14" s="79">
        <f>'1кв'!E23+'2кв'!E23+'3кв'!E23+'4кв'!E23</f>
        <v>13487.099999999999</v>
      </c>
      <c r="D14" s="43"/>
    </row>
    <row r="15" spans="1:5" x14ac:dyDescent="0.25">
      <c r="A15" s="44"/>
      <c r="B15" s="81" t="s">
        <v>29</v>
      </c>
      <c r="C15" s="79">
        <f>'1кв'!E26+'2кв'!E26+'3кв'!E26+'4кв'!E26</f>
        <v>2478.65</v>
      </c>
      <c r="D15" s="43"/>
    </row>
    <row r="16" spans="1:5" x14ac:dyDescent="0.25">
      <c r="A16" s="44"/>
      <c r="B16" s="82" t="s">
        <v>107</v>
      </c>
      <c r="C16" s="79">
        <f>'4кв'!E31+'4кв'!E32+'3кв'!E27+'1кв'!E27</f>
        <v>3340.2049999999999</v>
      </c>
      <c r="D16" s="43"/>
    </row>
    <row r="17" spans="1:7" x14ac:dyDescent="0.25">
      <c r="A17" s="44"/>
      <c r="B17" s="82" t="s">
        <v>81</v>
      </c>
      <c r="C17" s="79">
        <f>SUM(C19:C26)</f>
        <v>50427.5</v>
      </c>
      <c r="D17" s="43"/>
    </row>
    <row r="18" spans="1:7" x14ac:dyDescent="0.25">
      <c r="A18" s="44"/>
      <c r="B18" s="83" t="s">
        <v>82</v>
      </c>
      <c r="C18" s="79"/>
      <c r="D18" s="43"/>
    </row>
    <row r="19" spans="1:7" x14ac:dyDescent="0.25">
      <c r="A19" s="44"/>
      <c r="B19" s="84" t="s">
        <v>106</v>
      </c>
      <c r="C19" s="79">
        <f>'4кв'!E33</f>
        <v>16128.57</v>
      </c>
      <c r="D19" s="43"/>
    </row>
    <row r="20" spans="1:7" x14ac:dyDescent="0.25">
      <c r="A20" s="44"/>
      <c r="B20" s="85" t="s">
        <v>110</v>
      </c>
      <c r="C20" s="79">
        <f>'4кв'!E27</f>
        <v>3160.62</v>
      </c>
      <c r="D20" s="43"/>
    </row>
    <row r="21" spans="1:7" x14ac:dyDescent="0.25">
      <c r="A21" s="44"/>
      <c r="B21" s="86" t="s">
        <v>111</v>
      </c>
      <c r="C21" s="79">
        <f>'4кв'!E28</f>
        <v>2498.2399999999998</v>
      </c>
      <c r="D21" s="43"/>
    </row>
    <row r="22" spans="1:7" x14ac:dyDescent="0.25">
      <c r="A22" s="44"/>
      <c r="B22" s="87" t="s">
        <v>112</v>
      </c>
      <c r="C22" s="79">
        <f>'4кв'!E29</f>
        <v>965.48</v>
      </c>
      <c r="D22" s="43"/>
    </row>
    <row r="23" spans="1:7" x14ac:dyDescent="0.25">
      <c r="A23" s="44"/>
      <c r="B23" s="88" t="s">
        <v>113</v>
      </c>
      <c r="C23" s="79">
        <f>'4кв'!E30</f>
        <v>9664.33</v>
      </c>
      <c r="D23" s="43"/>
    </row>
    <row r="24" spans="1:7" x14ac:dyDescent="0.25">
      <c r="A24" s="44"/>
      <c r="B24" s="82" t="s">
        <v>114</v>
      </c>
      <c r="C24" s="79">
        <f>'3кв'!E28</f>
        <v>9785.6</v>
      </c>
      <c r="D24" s="43"/>
    </row>
    <row r="25" spans="1:7" x14ac:dyDescent="0.25">
      <c r="A25" s="44"/>
      <c r="B25" s="82" t="s">
        <v>115</v>
      </c>
      <c r="C25" s="79">
        <f>'2кв'!E27</f>
        <v>6929.08</v>
      </c>
      <c r="D25" s="43"/>
    </row>
    <row r="26" spans="1:7" x14ac:dyDescent="0.25">
      <c r="A26" s="44"/>
      <c r="B26" s="82" t="s">
        <v>116</v>
      </c>
      <c r="C26" s="79">
        <f>'1кв'!E28</f>
        <v>1295.58</v>
      </c>
      <c r="D26" s="43"/>
    </row>
    <row r="27" spans="1:7" x14ac:dyDescent="0.25">
      <c r="A27" s="44"/>
      <c r="B27" s="81"/>
      <c r="C27" s="79"/>
      <c r="D27" s="43"/>
    </row>
    <row r="28" spans="1:7" x14ac:dyDescent="0.25">
      <c r="B28" s="89" t="s">
        <v>83</v>
      </c>
      <c r="C28" s="72">
        <f>SUM(C12:C17)</f>
        <v>378166.31699999998</v>
      </c>
      <c r="D28" s="43"/>
      <c r="E28" s="45"/>
      <c r="F28" s="45"/>
      <c r="G28" s="45"/>
    </row>
    <row r="29" spans="1:7" x14ac:dyDescent="0.25">
      <c r="B29" s="90" t="s">
        <v>84</v>
      </c>
      <c r="C29" s="72">
        <f>(C6+C10)-C28</f>
        <v>2790.1130000000703</v>
      </c>
      <c r="D29" s="43"/>
      <c r="E29" s="45"/>
    </row>
    <row r="30" spans="1:7" x14ac:dyDescent="0.25">
      <c r="B30" s="41"/>
      <c r="C30" s="46"/>
      <c r="D30" s="43"/>
    </row>
    <row r="31" spans="1:7" x14ac:dyDescent="0.25">
      <c r="B31" s="41" t="s">
        <v>117</v>
      </c>
      <c r="C31" s="41"/>
      <c r="D31" s="43"/>
    </row>
    <row r="32" spans="1:7" x14ac:dyDescent="0.25">
      <c r="B32" s="41" t="s">
        <v>118</v>
      </c>
      <c r="C32" s="41">
        <v>2717.32</v>
      </c>
      <c r="D32" s="43"/>
    </row>
    <row r="33" spans="1:4" x14ac:dyDescent="0.25">
      <c r="B33" s="91" t="s">
        <v>119</v>
      </c>
      <c r="C33" s="91">
        <v>4284.67</v>
      </c>
      <c r="D33" s="43"/>
    </row>
    <row r="34" spans="1:4" x14ac:dyDescent="0.25">
      <c r="B34" s="41" t="s">
        <v>120</v>
      </c>
      <c r="C34" s="41">
        <f>C33-C32</f>
        <v>1567.35</v>
      </c>
      <c r="D34" s="43"/>
    </row>
    <row r="35" spans="1:4" x14ac:dyDescent="0.25">
      <c r="B35" s="41"/>
      <c r="C35" s="46"/>
      <c r="D35" s="43"/>
    </row>
    <row r="36" spans="1:4" x14ac:dyDescent="0.25">
      <c r="B36" s="41"/>
      <c r="C36" s="46"/>
      <c r="D36" s="43"/>
    </row>
    <row r="37" spans="1:4" x14ac:dyDescent="0.25">
      <c r="A37" s="41" t="s">
        <v>85</v>
      </c>
      <c r="C37" s="46"/>
      <c r="D37" s="43"/>
    </row>
    <row r="38" spans="1:4" x14ac:dyDescent="0.25">
      <c r="B38" s="41"/>
      <c r="C38" s="46"/>
      <c r="D38" s="43"/>
    </row>
    <row r="39" spans="1:4" x14ac:dyDescent="0.25">
      <c r="B39" s="41"/>
      <c r="C39" s="46"/>
      <c r="D39" s="43"/>
    </row>
    <row r="40" spans="1:4" x14ac:dyDescent="0.25">
      <c r="A40" s="1" t="s">
        <v>86</v>
      </c>
      <c r="B40" s="41" t="s">
        <v>87</v>
      </c>
      <c r="C40" s="46"/>
      <c r="D40" s="43"/>
    </row>
    <row r="41" spans="1:4" x14ac:dyDescent="0.25">
      <c r="B41" s="41" t="s">
        <v>88</v>
      </c>
      <c r="C41" s="46"/>
      <c r="D41" s="43"/>
    </row>
    <row r="42" spans="1:4" x14ac:dyDescent="0.25">
      <c r="B42" s="41" t="s">
        <v>89</v>
      </c>
      <c r="C42" s="46"/>
      <c r="D42" s="43"/>
    </row>
    <row r="43" spans="1:4" x14ac:dyDescent="0.25">
      <c r="B43" s="41"/>
      <c r="C43" s="46"/>
      <c r="D43" s="43"/>
    </row>
    <row r="44" spans="1:4" x14ac:dyDescent="0.25">
      <c r="B44" s="41"/>
      <c r="C44" s="46"/>
      <c r="D44" s="43"/>
    </row>
    <row r="45" spans="1:4" x14ac:dyDescent="0.25">
      <c r="B45" s="41" t="s">
        <v>90</v>
      </c>
      <c r="C45" s="46"/>
      <c r="D45" s="43"/>
    </row>
    <row r="46" spans="1:4" x14ac:dyDescent="0.25">
      <c r="B46" s="41"/>
      <c r="C46" s="46"/>
      <c r="D46" s="43"/>
    </row>
    <row r="47" spans="1:4" x14ac:dyDescent="0.25">
      <c r="B47" s="41"/>
      <c r="C47" s="46"/>
      <c r="D47" s="43"/>
    </row>
    <row r="48" spans="1:4" x14ac:dyDescent="0.25">
      <c r="B48" s="41"/>
      <c r="C48" s="46"/>
      <c r="D48" s="43"/>
    </row>
    <row r="49" spans="2:4" x14ac:dyDescent="0.25">
      <c r="B49" s="41"/>
      <c r="C49" s="46"/>
      <c r="D49" s="43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 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'отчет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2022-03-11T10:29:31Z</dcterms:modified>
</cp:coreProperties>
</file>