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65" windowWidth="14805" windowHeight="7950" activeTab="4"/>
  </bookViews>
  <sheets>
    <sheet name="1 кв" sheetId="20" r:id="rId1"/>
    <sheet name="2кв" sheetId="21" r:id="rId2"/>
    <sheet name="3кв" sheetId="22" r:id="rId3"/>
    <sheet name="4кв" sheetId="23" r:id="rId4"/>
    <sheet name="отчет" sheetId="24" r:id="rId5"/>
  </sheets>
  <definedNames>
    <definedName name="_xlnm.Print_Area" localSheetId="0">'1 кв'!$A$1:$E$51</definedName>
    <definedName name="_xlnm.Print_Area" localSheetId="1">'2кв'!$A$1:$E$52</definedName>
    <definedName name="_xlnm.Print_Area" localSheetId="2">'3кв'!$A$1:$E$54</definedName>
    <definedName name="_xlnm.Print_Area" localSheetId="3">'4кв'!$A$1:$E$52</definedName>
    <definedName name="_xlnm.Print_Area" localSheetId="4">отчет!$A$1:$C$36</definedName>
  </definedNames>
  <calcPr calcId="124519" refMode="R1C1"/>
</workbook>
</file>

<file path=xl/calcChain.xml><?xml version="1.0" encoding="utf-8"?>
<calcChain xmlns="http://schemas.openxmlformats.org/spreadsheetml/2006/main">
  <c r="C19" i="24"/>
  <c r="C16" s="1"/>
  <c r="C18"/>
  <c r="C15"/>
  <c r="C14"/>
  <c r="C13"/>
  <c r="C12"/>
  <c r="C11"/>
  <c r="C8"/>
  <c r="C9" s="1"/>
  <c r="C6"/>
  <c r="C26"/>
  <c r="C20" l="1"/>
  <c r="C21" s="1"/>
  <c r="B48" i="23" l="1"/>
  <c r="E23"/>
  <c r="E22"/>
  <c r="E27" s="1"/>
  <c r="B51" s="1"/>
  <c r="B52" l="1"/>
  <c r="B50" i="22"/>
  <c r="E29"/>
  <c r="E27"/>
  <c r="E26"/>
  <c r="E23"/>
  <c r="E22"/>
  <c r="B53" l="1"/>
  <c r="B54" s="1"/>
  <c r="B48" i="21"/>
  <c r="E27"/>
  <c r="E24"/>
  <c r="E25"/>
  <c r="E23"/>
  <c r="E22"/>
  <c r="B51" l="1"/>
  <c r="B52" s="1"/>
  <c r="B50" i="20"/>
  <c r="E24" l="1"/>
  <c r="E23"/>
  <c r="E22"/>
  <c r="E26" s="1"/>
  <c r="B51" l="1"/>
</calcChain>
</file>

<file path=xl/sharedStrings.xml><?xml version="1.0" encoding="utf-8"?>
<sst xmlns="http://schemas.openxmlformats.org/spreadsheetml/2006/main" count="264" uniqueCount="99">
  <si>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</si>
  <si>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</si>
  <si>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</si>
  <si>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</si>
  <si>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</si>
  <si>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</si>
  <si>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</si>
  <si>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</si>
  <si>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</si>
  <si>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</si>
  <si>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</si>
  <si>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</si>
  <si>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</si>
  <si>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</si>
  <si>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</si>
  <si>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</si>
  <si>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</si>
  <si>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</si>
  <si>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</si>
  <si>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</si>
  <si>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</si>
  <si>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</si>
  <si>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</si>
  <si>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</si>
  <si>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г. Россошь, ул. Железнодорожная, д. 8</t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</si>
  <si>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Жуковой Валентины Николаевны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</si>
  <si>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№8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Железнодорожная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</si>
  <si>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13 от 20.03.2013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</si>
  <si>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№13  от   01.06.2013 г.</t>
    </r>
  </si>
  <si>
    <t>постоянно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</si>
  <si>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</si>
  <si>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Жуковой В.Н.</t>
    </r>
  </si>
  <si>
    <t>Стоимость материалов</t>
  </si>
  <si>
    <t>руб.</t>
  </si>
  <si>
    <t>Итого расходов: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</si>
  <si>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</si>
  <si>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</si>
  <si>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1 квартал</t>
  </si>
  <si>
    <t>Общая площадь квартир - 410,3</t>
  </si>
  <si>
    <t>Оплачено , руб</t>
  </si>
  <si>
    <t>Расходы по содержанию и тек.ремонту, руб.</t>
  </si>
  <si>
    <t xml:space="preserve">Итого остаток на конец  квартала </t>
  </si>
  <si>
    <t xml:space="preserve">Остаток на начало квартала </t>
  </si>
  <si>
    <t>определена приложением № 9 к договору</t>
  </si>
  <si>
    <t xml:space="preserve">Общехозяйственные расходы </t>
  </si>
  <si>
    <t xml:space="preserve">Услуги по содержанию многоквартирного дома </t>
  </si>
  <si>
    <t xml:space="preserve">Обработка подъездов хлорсодержащими растворами опрыскивание 1 раз в неделю </t>
  </si>
  <si>
    <t>Предъявлено населению 19620,57 руб.</t>
  </si>
  <si>
    <t>за 1 квартал 2022 года</t>
  </si>
  <si>
    <t>"31" 03 2022 г.</t>
  </si>
  <si>
    <t xml:space="preserve">           2. Всего за период с "01" 01 2022 г. по "31" 03 2022 г. выполнено работ (оказано услуг) на общую сумму пятнадцать тысяч шестьсот шестьдесят один рубль 96 копеек</t>
  </si>
  <si>
    <t>за 2 квартал 2022 года</t>
  </si>
  <si>
    <t>"30" 06 2022 г.</t>
  </si>
  <si>
    <t>2 квартал</t>
  </si>
  <si>
    <t>Крепление конька на кровле, ремонт слухового окна (кв.1)</t>
  </si>
  <si>
    <t>апрель</t>
  </si>
  <si>
    <t>ч/ч</t>
  </si>
  <si>
    <t xml:space="preserve">           2. Всего за период с "01" 04 2022 г. по "30" 06 2022 г. выполнено работ (оказано услуг) на общую сумму шестнадцать тысяч восемьсот рублей 45 копеек</t>
  </si>
  <si>
    <t>за 3 квартал 2022 года</t>
  </si>
  <si>
    <t>"30" 09 2022 г.</t>
  </si>
  <si>
    <t>3 квартал</t>
  </si>
  <si>
    <t>Запенивание конька (смета)</t>
  </si>
  <si>
    <t>Монтаж примыканий (кв.1)</t>
  </si>
  <si>
    <t>Засыпка ямы возле подьезда (кв.1)</t>
  </si>
  <si>
    <t>сентябрь</t>
  </si>
  <si>
    <t xml:space="preserve">           2. Всего за период с "01" 07 2022 г. по "30" 09 2022 г. выполнено работ (оказано услуг) на общую сумму двадцать шесть тысяч четыреста пятьдесят девять рублей 30 копеек</t>
  </si>
  <si>
    <t>Предъявлено населению 20851,47 руб.</t>
  </si>
  <si>
    <t>за 4 квартал 2022 года</t>
  </si>
  <si>
    <t>"31" 12 2022 г.</t>
  </si>
  <si>
    <t>4 квартал</t>
  </si>
  <si>
    <t>ноябрь</t>
  </si>
  <si>
    <t>ремонт отдельных мест побелки смета</t>
  </si>
  <si>
    <t xml:space="preserve">           2. Всего за период с "01" 10 2022 г. по "31" 12 2022 г. выполнено работ (оказано услуг) на общую сумму семнадцать тысяч семьсот восемьдесят девять рублей 49 копеек.</t>
  </si>
  <si>
    <t>ОТЧЕТ</t>
  </si>
  <si>
    <t>О ВЫПОЛНЕННЫХ РАБОТАХ И ДВИЖЕНИИ  СРЕДСТВ</t>
  </si>
  <si>
    <t>НА ЛИЦЕВОМ СЧЕТЕ  ЗА  период  с 01.01.2022г. по 31.12.2022г.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</si>
  <si>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</si>
  <si>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</si>
  <si>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</si>
  <si>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</si>
  <si>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</si>
  <si>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>Работы по договору, всего</t>
  </si>
  <si>
    <t>в том числе:</t>
  </si>
  <si>
    <t>Итого расходов</t>
  </si>
  <si>
    <t>Остаток средств на 01.01.2023</t>
  </si>
  <si>
    <t>Справочно:</t>
  </si>
  <si>
    <t>Задолженность населения по оплате на 01.01.2022г.</t>
  </si>
  <si>
    <t>Задолженность населения по оплате на 01.01.2023г.</t>
  </si>
  <si>
    <t>Прирост (+) / уменьшение (-) задолженности за год</t>
  </si>
  <si>
    <t>Отчет за 2022 год.</t>
  </si>
  <si>
    <t>Перечень предлагаемых работ на 2023 год.</t>
  </si>
  <si>
    <t xml:space="preserve">Получил: </t>
  </si>
  <si>
    <t>Предложение по структуре тарифа на 2023 год.</t>
  </si>
  <si>
    <t>_____________________________________________</t>
  </si>
  <si>
    <t>по ж.д. ул. Железнодорожная,8</t>
  </si>
  <si>
    <t>Начислено всего 80944,08</t>
  </si>
  <si>
    <t>непредвиденные работы  8,5 ч/ч</t>
  </si>
  <si>
    <t xml:space="preserve">    *Запенивание конька (смета)</t>
  </si>
  <si>
    <t xml:space="preserve">    *ремонт отдельных мест побелки (смета)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</si>
</sst>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[$-419]General"/>
    <numFmt numFmtId="165" formatCode="#,##0.0_ ;\-#,##0.0\ "/>
    <numFmt numFmtId="166" formatCode="#,##0.00_ ;\-#,##0.00\ 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3" fillId="0" borderId="0"/>
  </cellStyleXfs>
  <cellXfs count="91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43" fontId="4" fillId="0" borderId="0" xfId="0" applyNumberFormat="1" applyFont="1"/>
    <xf numFmtId="0" fontId="11" fillId="0" borderId="0" xfId="0" applyFont="1"/>
    <xf numFmtId="0" fontId="4" fillId="2" borderId="0" xfId="0" applyFont="1" applyFill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165" fontId="4" fillId="0" borderId="0" xfId="1" applyNumberFormat="1" applyFont="1"/>
    <xf numFmtId="165" fontId="8" fillId="0" borderId="0" xfId="1" applyNumberFormat="1" applyFont="1"/>
    <xf numFmtId="165" fontId="3" fillId="0" borderId="0" xfId="0" applyNumberFormat="1" applyFont="1" applyAlignment="1"/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4" fillId="0" borderId="1" xfId="0" applyFont="1" applyBorder="1"/>
    <xf numFmtId="0" fontId="4" fillId="0" borderId="1" xfId="0" applyFont="1" applyBorder="1"/>
    <xf numFmtId="0" fontId="15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6" fontId="7" fillId="0" borderId="1" xfId="1" applyNumberFormat="1" applyFont="1" applyBorder="1" applyAlignment="1">
      <alignment horizontal="center"/>
    </xf>
    <xf numFmtId="4" fontId="15" fillId="0" borderId="0" xfId="0" applyNumberFormat="1" applyFont="1"/>
    <xf numFmtId="43" fontId="7" fillId="0" borderId="1" xfId="1" applyFont="1" applyBorder="1" applyAlignment="1">
      <alignment horizontal="center"/>
    </xf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3" fillId="0" borderId="1" xfId="1" applyFont="1" applyBorder="1" applyAlignment="1">
      <alignment horizontal="center"/>
    </xf>
    <xf numFmtId="166" fontId="3" fillId="0" borderId="0" xfId="1" applyNumberFormat="1" applyFont="1" applyBorder="1"/>
    <xf numFmtId="4" fontId="3" fillId="0" borderId="0" xfId="0" applyNumberFormat="1" applyFont="1"/>
    <xf numFmtId="0" fontId="3" fillId="0" borderId="0" xfId="0" applyFont="1" applyBorder="1"/>
    <xf numFmtId="43" fontId="3" fillId="2" borderId="1" xfId="1" applyFont="1" applyFill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43" fontId="3" fillId="0" borderId="0" xfId="0" applyNumberFormat="1" applyFont="1"/>
    <xf numFmtId="43" fontId="3" fillId="2" borderId="4" xfId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43" fontId="7" fillId="0" borderId="4" xfId="1" applyFont="1" applyBorder="1" applyAlignment="1">
      <alignment horizontal="center"/>
    </xf>
    <xf numFmtId="49" fontId="7" fillId="0" borderId="1" xfId="0" applyNumberFormat="1" applyFont="1" applyBorder="1" applyAlignment="1">
      <alignment horizontal="left"/>
    </xf>
    <xf numFmtId="43" fontId="3" fillId="0" borderId="0" xfId="1" applyFont="1" applyAlignment="1">
      <alignment horizontal="left"/>
    </xf>
    <xf numFmtId="0" fontId="3" fillId="0" borderId="2" xfId="0" applyFont="1" applyBorder="1" applyAlignment="1">
      <alignment horizontal="left"/>
    </xf>
    <xf numFmtId="0" fontId="7" fillId="0" borderId="0" xfId="0" applyFont="1"/>
    <xf numFmtId="43" fontId="7" fillId="0" borderId="0" xfId="1" applyFont="1" applyAlignment="1">
      <alignment horizontal="left"/>
    </xf>
    <xf numFmtId="43" fontId="3" fillId="0" borderId="0" xfId="1" applyFont="1"/>
    <xf numFmtId="0" fontId="6" fillId="0" borderId="3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12" fillId="0" borderId="0" xfId="0" applyFont="1" applyAlignment="1">
      <alignment horizontal="right" wrapText="1"/>
    </xf>
    <xf numFmtId="49" fontId="3" fillId="0" borderId="1" xfId="0" applyNumberFormat="1" applyFont="1" applyBorder="1" applyAlignment="1">
      <alignment horizontal="left"/>
    </xf>
    <xf numFmtId="49" fontId="3" fillId="0" borderId="4" xfId="0" applyNumberFormat="1" applyFont="1" applyBorder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1"/>
  <sheetViews>
    <sheetView view="pageBreakPreview" topLeftCell="A19" zoomScaleSheetLayoutView="100" workbookViewId="0">
      <selection activeCell="B50" sqref="B50"/>
    </sheetView>
  </sheetViews>
  <sheetFormatPr defaultColWidth="9.140625" defaultRowHeight="15"/>
  <cols>
    <col min="1" max="1" width="33.28515625" style="2" customWidth="1"/>
    <col min="2" max="2" width="19.425781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2.140625" style="2" bestFit="1" customWidth="1"/>
    <col min="9" max="16384" width="9.140625" style="2"/>
  </cols>
  <sheetData>
    <row r="1" spans="1:5" ht="15.75">
      <c r="A1" s="81" t="s">
        <v>11</v>
      </c>
      <c r="B1" s="81"/>
      <c r="C1" s="81"/>
      <c r="D1" s="81"/>
      <c r="E1" s="81"/>
    </row>
    <row r="2" spans="1:5" ht="31.5" customHeight="1">
      <c r="A2" s="82" t="s">
        <v>12</v>
      </c>
      <c r="B2" s="83"/>
      <c r="C2" s="83"/>
      <c r="D2" s="83"/>
      <c r="E2" s="83"/>
    </row>
    <row r="3" spans="1:5" ht="15" customHeight="1">
      <c r="A3" s="84" t="s">
        <v>48</v>
      </c>
      <c r="B3" s="84"/>
      <c r="C3" s="84"/>
      <c r="D3" s="84"/>
      <c r="E3" s="84"/>
    </row>
    <row r="4" spans="1:5" s="1" customFormat="1" ht="15.75">
      <c r="A4" s="21" t="s">
        <v>13</v>
      </c>
      <c r="B4" s="22"/>
      <c r="C4" s="22"/>
      <c r="D4" s="85" t="s">
        <v>49</v>
      </c>
      <c r="E4" s="85"/>
    </row>
    <row r="5" spans="1:5">
      <c r="A5" s="25"/>
      <c r="B5" s="4"/>
      <c r="C5" s="4"/>
      <c r="D5" s="4"/>
      <c r="E5" s="4"/>
    </row>
    <row r="6" spans="1:5">
      <c r="A6" s="73" t="s">
        <v>0</v>
      </c>
      <c r="B6" s="73"/>
      <c r="C6" s="73"/>
      <c r="D6" s="73"/>
      <c r="E6" s="73"/>
    </row>
    <row r="7" spans="1:5">
      <c r="A7" s="80" t="s">
        <v>24</v>
      </c>
      <c r="B7" s="80"/>
      <c r="C7" s="80"/>
      <c r="D7" s="80"/>
      <c r="E7" s="80"/>
    </row>
    <row r="8" spans="1:5">
      <c r="A8" s="76" t="s">
        <v>1</v>
      </c>
      <c r="B8" s="76"/>
      <c r="C8" s="76"/>
      <c r="D8" s="76"/>
      <c r="E8" s="76"/>
    </row>
    <row r="9" spans="1:5">
      <c r="A9" s="73" t="s">
        <v>25</v>
      </c>
      <c r="B9" s="73"/>
      <c r="C9" s="73"/>
      <c r="D9" s="73"/>
      <c r="E9" s="73"/>
    </row>
    <row r="10" spans="1:5" ht="29.25" customHeight="1">
      <c r="A10" s="77" t="s">
        <v>14</v>
      </c>
      <c r="B10" s="78"/>
      <c r="C10" s="78"/>
      <c r="D10" s="78"/>
      <c r="E10" s="78"/>
    </row>
    <row r="11" spans="1:5" ht="28.5" customHeight="1">
      <c r="A11" s="73" t="s">
        <v>27</v>
      </c>
      <c r="B11" s="73"/>
      <c r="C11" s="73"/>
      <c r="D11" s="73"/>
      <c r="E11" s="73"/>
    </row>
    <row r="12" spans="1:5">
      <c r="A12" s="76" t="s">
        <v>15</v>
      </c>
      <c r="B12" s="79"/>
      <c r="C12" s="79"/>
      <c r="D12" s="79"/>
      <c r="E12" s="79"/>
    </row>
    <row r="13" spans="1:5">
      <c r="A13" s="73" t="s">
        <v>23</v>
      </c>
      <c r="B13" s="73"/>
      <c r="C13" s="73"/>
      <c r="D13" s="73"/>
      <c r="E13" s="73"/>
    </row>
    <row r="14" spans="1:5">
      <c r="A14" s="76" t="s">
        <v>2</v>
      </c>
      <c r="B14" s="79"/>
      <c r="C14" s="79"/>
      <c r="D14" s="79"/>
      <c r="E14" s="79"/>
    </row>
    <row r="15" spans="1:5">
      <c r="A15" s="73" t="s">
        <v>22</v>
      </c>
      <c r="B15" s="73"/>
      <c r="C15" s="73"/>
      <c r="D15" s="73"/>
      <c r="E15" s="73"/>
    </row>
    <row r="16" spans="1:5">
      <c r="A16" s="76" t="s">
        <v>16</v>
      </c>
      <c r="B16" s="79"/>
      <c r="C16" s="79"/>
      <c r="D16" s="79"/>
      <c r="E16" s="79"/>
    </row>
    <row r="17" spans="1:8" ht="30.75" customHeight="1">
      <c r="A17" s="73" t="s">
        <v>17</v>
      </c>
      <c r="B17" s="73"/>
      <c r="C17" s="73"/>
      <c r="D17" s="73"/>
      <c r="E17" s="73"/>
    </row>
    <row r="18" spans="1:8" ht="60.75" customHeight="1">
      <c r="A18" s="73" t="s">
        <v>28</v>
      </c>
      <c r="B18" s="73"/>
      <c r="C18" s="73"/>
      <c r="D18" s="73"/>
      <c r="E18" s="73"/>
    </row>
    <row r="19" spans="1:8" ht="30.75" customHeight="1">
      <c r="A19" s="71" t="s">
        <v>26</v>
      </c>
      <c r="B19" s="71"/>
      <c r="C19" s="71"/>
      <c r="D19" s="71"/>
      <c r="E19" s="71"/>
    </row>
    <row r="20" spans="1:8">
      <c r="A20" s="71"/>
      <c r="B20" s="71"/>
      <c r="C20" s="71"/>
      <c r="D20" s="71"/>
      <c r="E20" s="71"/>
      <c r="F20" s="2">
        <v>410.3</v>
      </c>
      <c r="G20" s="2">
        <v>3</v>
      </c>
    </row>
    <row r="21" spans="1:8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>
      <c r="A22" s="19" t="s">
        <v>45</v>
      </c>
      <c r="B22" s="9" t="s">
        <v>43</v>
      </c>
      <c r="C22" s="3" t="s">
        <v>4</v>
      </c>
      <c r="D22" s="3">
        <v>7.24</v>
      </c>
      <c r="E22" s="8">
        <f>D22*F20*G20</f>
        <v>8911.7160000000003</v>
      </c>
    </row>
    <row r="23" spans="1:8" ht="45">
      <c r="A23" s="7" t="s">
        <v>46</v>
      </c>
      <c r="B23" s="9" t="s">
        <v>37</v>
      </c>
      <c r="C23" s="3" t="s">
        <v>4</v>
      </c>
      <c r="D23" s="3"/>
      <c r="E23" s="8">
        <f>773*3</f>
        <v>2319</v>
      </c>
    </row>
    <row r="24" spans="1:8">
      <c r="A24" s="7" t="s">
        <v>44</v>
      </c>
      <c r="B24" s="9" t="s">
        <v>29</v>
      </c>
      <c r="C24" s="3" t="s">
        <v>4</v>
      </c>
      <c r="D24" s="3">
        <v>3.6</v>
      </c>
      <c r="E24" s="8">
        <f>D24*F20*3</f>
        <v>4431.2400000000007</v>
      </c>
    </row>
    <row r="25" spans="1:8" ht="15.75">
      <c r="A25" s="7" t="s">
        <v>32</v>
      </c>
      <c r="B25" s="9" t="s">
        <v>37</v>
      </c>
      <c r="C25" s="3" t="s">
        <v>33</v>
      </c>
      <c r="D25" s="20"/>
      <c r="E25" s="8">
        <v>0</v>
      </c>
    </row>
    <row r="26" spans="1:8" s="14" customFormat="1" ht="14.25">
      <c r="A26" s="10" t="s">
        <v>34</v>
      </c>
      <c r="B26" s="11"/>
      <c r="C26" s="12"/>
      <c r="D26" s="12"/>
      <c r="E26" s="13">
        <f>SUM(E22:E25)</f>
        <v>15661.956000000002</v>
      </c>
    </row>
    <row r="28" spans="1:8" s="17" customFormat="1" ht="29.45" customHeight="1">
      <c r="A28" s="72" t="s">
        <v>50</v>
      </c>
      <c r="B28" s="72"/>
      <c r="C28" s="72"/>
      <c r="D28" s="72"/>
      <c r="E28" s="72"/>
    </row>
    <row r="29" spans="1:8" ht="30" customHeight="1">
      <c r="A29" s="73" t="s">
        <v>21</v>
      </c>
      <c r="B29" s="73"/>
      <c r="C29" s="73"/>
      <c r="D29" s="73"/>
      <c r="E29" s="73"/>
    </row>
    <row r="30" spans="1:8">
      <c r="A30" s="73" t="s">
        <v>20</v>
      </c>
      <c r="B30" s="73"/>
      <c r="C30" s="73"/>
      <c r="D30" s="73"/>
      <c r="E30" s="73"/>
      <c r="H30" s="15"/>
    </row>
    <row r="31" spans="1:8" ht="31.5" customHeight="1">
      <c r="A31" s="73" t="s">
        <v>35</v>
      </c>
      <c r="B31" s="73"/>
      <c r="C31" s="73"/>
      <c r="D31" s="73"/>
      <c r="E31" s="73"/>
    </row>
    <row r="32" spans="1:8">
      <c r="A32" s="73" t="s">
        <v>18</v>
      </c>
      <c r="B32" s="73"/>
      <c r="C32" s="73"/>
      <c r="D32" s="73"/>
      <c r="E32" s="73"/>
    </row>
    <row r="33" spans="1:5">
      <c r="A33" s="23"/>
      <c r="B33" s="23"/>
      <c r="C33" s="23"/>
      <c r="D33" s="23"/>
      <c r="E33" s="23"/>
    </row>
    <row r="34" spans="1:5">
      <c r="A34" s="23"/>
      <c r="B34" s="23"/>
      <c r="C34" s="23"/>
      <c r="D34" s="23"/>
      <c r="E34" s="23"/>
    </row>
    <row r="35" spans="1:5">
      <c r="A35" s="23"/>
      <c r="B35" s="23"/>
      <c r="C35" s="23"/>
      <c r="D35" s="23"/>
      <c r="E35" s="23"/>
    </row>
    <row r="36" spans="1:5">
      <c r="A36" s="74" t="s">
        <v>5</v>
      </c>
      <c r="B36" s="74"/>
      <c r="C36" s="74"/>
      <c r="D36" s="74"/>
      <c r="E36" s="74"/>
    </row>
    <row r="37" spans="1:5">
      <c r="A37" s="73" t="s">
        <v>18</v>
      </c>
      <c r="B37" s="73"/>
      <c r="C37" s="73"/>
      <c r="D37" s="73"/>
      <c r="E37" s="73"/>
    </row>
    <row r="38" spans="1:5" ht="15" customHeight="1">
      <c r="A38" s="75" t="s">
        <v>30</v>
      </c>
      <c r="B38" s="75"/>
      <c r="C38" s="75"/>
      <c r="D38" s="75"/>
      <c r="E38" s="5"/>
    </row>
    <row r="39" spans="1:5" ht="11.25" customHeight="1">
      <c r="B39" s="70" t="s">
        <v>19</v>
      </c>
      <c r="C39" s="70"/>
      <c r="D39" s="70"/>
      <c r="E39" s="6" t="s">
        <v>6</v>
      </c>
    </row>
    <row r="40" spans="1:5">
      <c r="A40" s="24"/>
      <c r="B40" s="24"/>
      <c r="C40" s="24"/>
      <c r="D40" s="24"/>
      <c r="E40" s="24"/>
    </row>
    <row r="41" spans="1:5">
      <c r="A41" s="75" t="s">
        <v>31</v>
      </c>
      <c r="B41" s="75"/>
      <c r="C41" s="75"/>
      <c r="D41" s="75"/>
      <c r="E41" s="5"/>
    </row>
    <row r="42" spans="1:5">
      <c r="B42" s="70" t="s">
        <v>19</v>
      </c>
      <c r="C42" s="70"/>
      <c r="D42" s="70"/>
      <c r="E42" s="6" t="s">
        <v>6</v>
      </c>
    </row>
    <row r="45" spans="1:5">
      <c r="A45" s="2" t="s">
        <v>38</v>
      </c>
    </row>
    <row r="46" spans="1:5">
      <c r="A46" s="14" t="s">
        <v>36</v>
      </c>
    </row>
    <row r="47" spans="1:5">
      <c r="A47" s="2" t="s">
        <v>42</v>
      </c>
      <c r="B47" s="28">
        <v>4916.33</v>
      </c>
    </row>
    <row r="48" spans="1:5" ht="15.75">
      <c r="A48" s="18" t="s">
        <v>47</v>
      </c>
      <c r="B48" s="29"/>
    </row>
    <row r="49" spans="1:2">
      <c r="A49" s="2" t="s">
        <v>39</v>
      </c>
      <c r="B49" s="27">
        <v>20632.66</v>
      </c>
    </row>
    <row r="50" spans="1:2" ht="30">
      <c r="A50" s="26" t="s">
        <v>40</v>
      </c>
      <c r="B50" s="27">
        <f>E26</f>
        <v>15661.956000000002</v>
      </c>
    </row>
    <row r="51" spans="1:2">
      <c r="A51" s="16" t="s">
        <v>41</v>
      </c>
      <c r="B51" s="28">
        <f>B47+B49-B50</f>
        <v>9887.033999999996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2:D42"/>
    <mergeCell ref="A20:E20"/>
    <mergeCell ref="A28:E28"/>
    <mergeCell ref="A29:E29"/>
    <mergeCell ref="A30:E30"/>
    <mergeCell ref="A31:E31"/>
    <mergeCell ref="A32:E32"/>
    <mergeCell ref="A36:E36"/>
    <mergeCell ref="A37:E37"/>
    <mergeCell ref="A38:D38"/>
    <mergeCell ref="B39:D39"/>
    <mergeCell ref="A41:D41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2"/>
  <sheetViews>
    <sheetView view="pageBreakPreview" topLeftCell="A19" zoomScaleSheetLayoutView="100" workbookViewId="0">
      <selection activeCell="B51" sqref="B51"/>
    </sheetView>
  </sheetViews>
  <sheetFormatPr defaultColWidth="9.140625" defaultRowHeight="15"/>
  <cols>
    <col min="1" max="1" width="33.28515625" style="2" customWidth="1"/>
    <col min="2" max="2" width="19.42578125" style="2" customWidth="1"/>
    <col min="3" max="3" width="13" style="2" customWidth="1"/>
    <col min="4" max="4" width="16.140625" style="2" customWidth="1"/>
    <col min="5" max="5" width="14.140625" style="2" customWidth="1"/>
    <col min="6" max="6" width="9.140625" style="2"/>
    <col min="7" max="7" width="10.85546875" style="2" bestFit="1" customWidth="1"/>
    <col min="8" max="8" width="12.140625" style="2" bestFit="1" customWidth="1"/>
    <col min="9" max="16384" width="9.140625" style="2"/>
  </cols>
  <sheetData>
    <row r="1" spans="1:5" ht="15.75">
      <c r="A1" s="81" t="s">
        <v>11</v>
      </c>
      <c r="B1" s="81"/>
      <c r="C1" s="81"/>
      <c r="D1" s="81"/>
      <c r="E1" s="81"/>
    </row>
    <row r="2" spans="1:5" ht="31.5" customHeight="1">
      <c r="A2" s="82" t="s">
        <v>12</v>
      </c>
      <c r="B2" s="83"/>
      <c r="C2" s="83"/>
      <c r="D2" s="83"/>
      <c r="E2" s="83"/>
    </row>
    <row r="3" spans="1:5" ht="15" customHeight="1">
      <c r="A3" s="84" t="s">
        <v>51</v>
      </c>
      <c r="B3" s="84"/>
      <c r="C3" s="84"/>
      <c r="D3" s="84"/>
      <c r="E3" s="84"/>
    </row>
    <row r="4" spans="1:5" s="1" customFormat="1" ht="15.75">
      <c r="A4" s="21" t="s">
        <v>13</v>
      </c>
      <c r="B4" s="22"/>
      <c r="C4" s="22"/>
      <c r="D4" s="85" t="s">
        <v>52</v>
      </c>
      <c r="E4" s="85"/>
    </row>
    <row r="5" spans="1:5">
      <c r="A5" s="31"/>
      <c r="B5" s="4"/>
      <c r="C5" s="4"/>
      <c r="D5" s="4"/>
      <c r="E5" s="4"/>
    </row>
    <row r="6" spans="1:5">
      <c r="A6" s="73" t="s">
        <v>0</v>
      </c>
      <c r="B6" s="73"/>
      <c r="C6" s="73"/>
      <c r="D6" s="73"/>
      <c r="E6" s="73"/>
    </row>
    <row r="7" spans="1:5">
      <c r="A7" s="80" t="s">
        <v>24</v>
      </c>
      <c r="B7" s="80"/>
      <c r="C7" s="80"/>
      <c r="D7" s="80"/>
      <c r="E7" s="80"/>
    </row>
    <row r="8" spans="1:5">
      <c r="A8" s="76" t="s">
        <v>1</v>
      </c>
      <c r="B8" s="76"/>
      <c r="C8" s="76"/>
      <c r="D8" s="76"/>
      <c r="E8" s="76"/>
    </row>
    <row r="9" spans="1:5">
      <c r="A9" s="73" t="s">
        <v>25</v>
      </c>
      <c r="B9" s="73"/>
      <c r="C9" s="73"/>
      <c r="D9" s="73"/>
      <c r="E9" s="73"/>
    </row>
    <row r="10" spans="1:5" ht="29.25" customHeight="1">
      <c r="A10" s="77" t="s">
        <v>14</v>
      </c>
      <c r="B10" s="78"/>
      <c r="C10" s="78"/>
      <c r="D10" s="78"/>
      <c r="E10" s="78"/>
    </row>
    <row r="11" spans="1:5" ht="28.5" customHeight="1">
      <c r="A11" s="73" t="s">
        <v>27</v>
      </c>
      <c r="B11" s="73"/>
      <c r="C11" s="73"/>
      <c r="D11" s="73"/>
      <c r="E11" s="73"/>
    </row>
    <row r="12" spans="1:5">
      <c r="A12" s="76" t="s">
        <v>15</v>
      </c>
      <c r="B12" s="79"/>
      <c r="C12" s="79"/>
      <c r="D12" s="79"/>
      <c r="E12" s="79"/>
    </row>
    <row r="13" spans="1:5">
      <c r="A13" s="73" t="s">
        <v>23</v>
      </c>
      <c r="B13" s="73"/>
      <c r="C13" s="73"/>
      <c r="D13" s="73"/>
      <c r="E13" s="73"/>
    </row>
    <row r="14" spans="1:5">
      <c r="A14" s="76" t="s">
        <v>2</v>
      </c>
      <c r="B14" s="79"/>
      <c r="C14" s="79"/>
      <c r="D14" s="79"/>
      <c r="E14" s="79"/>
    </row>
    <row r="15" spans="1:5">
      <c r="A15" s="73" t="s">
        <v>22</v>
      </c>
      <c r="B15" s="73"/>
      <c r="C15" s="73"/>
      <c r="D15" s="73"/>
      <c r="E15" s="73"/>
    </row>
    <row r="16" spans="1:5">
      <c r="A16" s="76" t="s">
        <v>16</v>
      </c>
      <c r="B16" s="79"/>
      <c r="C16" s="79"/>
      <c r="D16" s="79"/>
      <c r="E16" s="79"/>
    </row>
    <row r="17" spans="1:8" ht="30.75" customHeight="1">
      <c r="A17" s="73" t="s">
        <v>17</v>
      </c>
      <c r="B17" s="73"/>
      <c r="C17" s="73"/>
      <c r="D17" s="73"/>
      <c r="E17" s="73"/>
    </row>
    <row r="18" spans="1:8" ht="60.75" customHeight="1">
      <c r="A18" s="73" t="s">
        <v>28</v>
      </c>
      <c r="B18" s="73"/>
      <c r="C18" s="73"/>
      <c r="D18" s="73"/>
      <c r="E18" s="73"/>
    </row>
    <row r="19" spans="1:8" ht="30.75" customHeight="1">
      <c r="A19" s="71" t="s">
        <v>26</v>
      </c>
      <c r="B19" s="71"/>
      <c r="C19" s="71"/>
      <c r="D19" s="71"/>
      <c r="E19" s="71"/>
    </row>
    <row r="20" spans="1:8">
      <c r="A20" s="71"/>
      <c r="B20" s="71"/>
      <c r="C20" s="71"/>
      <c r="D20" s="71"/>
      <c r="E20" s="71"/>
      <c r="F20" s="2">
        <v>410.3</v>
      </c>
      <c r="G20" s="2">
        <v>3</v>
      </c>
    </row>
    <row r="21" spans="1:8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>
      <c r="A22" s="19" t="s">
        <v>45</v>
      </c>
      <c r="B22" s="9" t="s">
        <v>43</v>
      </c>
      <c r="C22" s="3" t="s">
        <v>4</v>
      </c>
      <c r="D22" s="3">
        <v>7.24</v>
      </c>
      <c r="E22" s="8">
        <f>D22*F20*G20</f>
        <v>8911.7160000000003</v>
      </c>
    </row>
    <row r="23" spans="1:8">
      <c r="A23" s="7" t="s">
        <v>44</v>
      </c>
      <c r="B23" s="9" t="s">
        <v>29</v>
      </c>
      <c r="C23" s="3" t="s">
        <v>4</v>
      </c>
      <c r="D23" s="3">
        <v>3.6</v>
      </c>
      <c r="E23" s="8">
        <f>D23*F20*3</f>
        <v>4431.2400000000007</v>
      </c>
    </row>
    <row r="24" spans="1:8" ht="15.75">
      <c r="A24" s="7" t="s">
        <v>32</v>
      </c>
      <c r="B24" s="9" t="s">
        <v>53</v>
      </c>
      <c r="C24" s="3" t="s">
        <v>33</v>
      </c>
      <c r="D24" s="20"/>
      <c r="E24" s="8">
        <f>2231.62+679.7</f>
        <v>2911.3199999999997</v>
      </c>
      <c r="G24" s="15"/>
    </row>
    <row r="25" spans="1:8" ht="30">
      <c r="A25" s="7" t="s">
        <v>54</v>
      </c>
      <c r="B25" s="9" t="s">
        <v>55</v>
      </c>
      <c r="C25" s="3" t="s">
        <v>56</v>
      </c>
      <c r="D25" s="20">
        <v>2.5</v>
      </c>
      <c r="E25" s="8">
        <f>D25*218.47</f>
        <v>546.17499999999995</v>
      </c>
    </row>
    <row r="26" spans="1:8" ht="15.75">
      <c r="A26" s="7"/>
      <c r="B26" s="9"/>
      <c r="C26" s="3"/>
      <c r="D26" s="20"/>
      <c r="E26" s="8"/>
    </row>
    <row r="27" spans="1:8" s="14" customFormat="1" ht="14.25">
      <c r="A27" s="10" t="s">
        <v>34</v>
      </c>
      <c r="B27" s="11"/>
      <c r="C27" s="12"/>
      <c r="D27" s="12"/>
      <c r="E27" s="13">
        <f>SUM(E22:E26)</f>
        <v>16800.451000000001</v>
      </c>
    </row>
    <row r="29" spans="1:8" s="17" customFormat="1" ht="29.45" customHeight="1">
      <c r="A29" s="72" t="s">
        <v>57</v>
      </c>
      <c r="B29" s="72"/>
      <c r="C29" s="72"/>
      <c r="D29" s="72"/>
      <c r="E29" s="72"/>
    </row>
    <row r="30" spans="1:8" ht="30" customHeight="1">
      <c r="A30" s="73" t="s">
        <v>21</v>
      </c>
      <c r="B30" s="73"/>
      <c r="C30" s="73"/>
      <c r="D30" s="73"/>
      <c r="E30" s="73"/>
    </row>
    <row r="31" spans="1:8">
      <c r="A31" s="73" t="s">
        <v>20</v>
      </c>
      <c r="B31" s="73"/>
      <c r="C31" s="73"/>
      <c r="D31" s="73"/>
      <c r="E31" s="73"/>
      <c r="H31" s="15"/>
    </row>
    <row r="32" spans="1:8" ht="31.5" customHeight="1">
      <c r="A32" s="73" t="s">
        <v>35</v>
      </c>
      <c r="B32" s="73"/>
      <c r="C32" s="73"/>
      <c r="D32" s="73"/>
      <c r="E32" s="73"/>
    </row>
    <row r="33" spans="1:5">
      <c r="A33" s="73" t="s">
        <v>18</v>
      </c>
      <c r="B33" s="73"/>
      <c r="C33" s="73"/>
      <c r="D33" s="73"/>
      <c r="E33" s="73"/>
    </row>
    <row r="34" spans="1:5">
      <c r="A34" s="32"/>
      <c r="B34" s="32"/>
      <c r="C34" s="32"/>
      <c r="D34" s="32"/>
      <c r="E34" s="32"/>
    </row>
    <row r="35" spans="1:5">
      <c r="A35" s="32"/>
      <c r="B35" s="32"/>
      <c r="C35" s="32"/>
      <c r="D35" s="32"/>
      <c r="E35" s="32"/>
    </row>
    <row r="36" spans="1:5">
      <c r="A36" s="32"/>
      <c r="B36" s="32"/>
      <c r="C36" s="32"/>
      <c r="D36" s="32"/>
      <c r="E36" s="32"/>
    </row>
    <row r="37" spans="1:5">
      <c r="A37" s="74" t="s">
        <v>5</v>
      </c>
      <c r="B37" s="74"/>
      <c r="C37" s="74"/>
      <c r="D37" s="74"/>
      <c r="E37" s="74"/>
    </row>
    <row r="38" spans="1:5">
      <c r="A38" s="73" t="s">
        <v>18</v>
      </c>
      <c r="B38" s="73"/>
      <c r="C38" s="73"/>
      <c r="D38" s="73"/>
      <c r="E38" s="73"/>
    </row>
    <row r="39" spans="1:5" ht="15" customHeight="1">
      <c r="A39" s="75" t="s">
        <v>30</v>
      </c>
      <c r="B39" s="75"/>
      <c r="C39" s="75"/>
      <c r="D39" s="75"/>
      <c r="E39" s="5"/>
    </row>
    <row r="40" spans="1:5" ht="11.25" customHeight="1">
      <c r="B40" s="70" t="s">
        <v>19</v>
      </c>
      <c r="C40" s="70"/>
      <c r="D40" s="70"/>
      <c r="E40" s="6" t="s">
        <v>6</v>
      </c>
    </row>
    <row r="41" spans="1:5">
      <c r="A41" s="30"/>
      <c r="B41" s="30"/>
      <c r="C41" s="30"/>
      <c r="D41" s="30"/>
      <c r="E41" s="30"/>
    </row>
    <row r="42" spans="1:5">
      <c r="A42" s="75" t="s">
        <v>31</v>
      </c>
      <c r="B42" s="75"/>
      <c r="C42" s="75"/>
      <c r="D42" s="75"/>
      <c r="E42" s="5"/>
    </row>
    <row r="43" spans="1:5">
      <c r="B43" s="70" t="s">
        <v>19</v>
      </c>
      <c r="C43" s="70"/>
      <c r="D43" s="70"/>
      <c r="E43" s="6" t="s">
        <v>6</v>
      </c>
    </row>
    <row r="46" spans="1:5">
      <c r="A46" s="2" t="s">
        <v>38</v>
      </c>
    </row>
    <row r="47" spans="1:5">
      <c r="A47" s="14" t="s">
        <v>36</v>
      </c>
    </row>
    <row r="48" spans="1:5">
      <c r="A48" s="2" t="s">
        <v>42</v>
      </c>
      <c r="B48" s="28">
        <f>'1 кв'!B51</f>
        <v>9887.033999999996</v>
      </c>
    </row>
    <row r="49" spans="1:2" ht="15.75">
      <c r="A49" s="18" t="s">
        <v>47</v>
      </c>
      <c r="B49" s="29"/>
    </row>
    <row r="50" spans="1:2">
      <c r="A50" s="2" t="s">
        <v>39</v>
      </c>
      <c r="B50" s="27">
        <v>20199.64</v>
      </c>
    </row>
    <row r="51" spans="1:2" ht="30">
      <c r="A51" s="33" t="s">
        <v>40</v>
      </c>
      <c r="B51" s="27">
        <f>E27</f>
        <v>16800.451000000001</v>
      </c>
    </row>
    <row r="52" spans="1:2">
      <c r="A52" s="16" t="s">
        <v>41</v>
      </c>
      <c r="B52" s="28">
        <f>B48+B50-B51</f>
        <v>13286.222999999994</v>
      </c>
    </row>
  </sheetData>
  <mergeCells count="30">
    <mergeCell ref="B43:D43"/>
    <mergeCell ref="A20:E20"/>
    <mergeCell ref="A29:E29"/>
    <mergeCell ref="A30:E30"/>
    <mergeCell ref="A31:E31"/>
    <mergeCell ref="A32:E32"/>
    <mergeCell ref="A33:E33"/>
    <mergeCell ref="A37:E37"/>
    <mergeCell ref="A38:E38"/>
    <mergeCell ref="A39:D39"/>
    <mergeCell ref="B40:D40"/>
    <mergeCell ref="A42:D42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54"/>
  <sheetViews>
    <sheetView view="pageBreakPreview" topLeftCell="A19" zoomScaleSheetLayoutView="100" workbookViewId="0">
      <selection activeCell="A25" sqref="A25"/>
    </sheetView>
  </sheetViews>
  <sheetFormatPr defaultColWidth="9.140625" defaultRowHeight="15"/>
  <cols>
    <col min="1" max="1" width="33.28515625" style="2" customWidth="1"/>
    <col min="2" max="2" width="19.42578125" style="2" customWidth="1"/>
    <col min="3" max="3" width="13" style="2" customWidth="1"/>
    <col min="4" max="4" width="16.140625" style="2" customWidth="1"/>
    <col min="5" max="5" width="14.140625" style="2" customWidth="1"/>
    <col min="6" max="6" width="9.140625" style="2"/>
    <col min="7" max="7" width="10.85546875" style="2" bestFit="1" customWidth="1"/>
    <col min="8" max="8" width="12.140625" style="2" bestFit="1" customWidth="1"/>
    <col min="9" max="16384" width="9.140625" style="2"/>
  </cols>
  <sheetData>
    <row r="1" spans="1:5" ht="15.75">
      <c r="A1" s="81" t="s">
        <v>11</v>
      </c>
      <c r="B1" s="81"/>
      <c r="C1" s="81"/>
      <c r="D1" s="81"/>
      <c r="E1" s="81"/>
    </row>
    <row r="2" spans="1:5" ht="31.5" customHeight="1">
      <c r="A2" s="82" t="s">
        <v>12</v>
      </c>
      <c r="B2" s="83"/>
      <c r="C2" s="83"/>
      <c r="D2" s="83"/>
      <c r="E2" s="83"/>
    </row>
    <row r="3" spans="1:5" ht="15" customHeight="1">
      <c r="A3" s="84" t="s">
        <v>58</v>
      </c>
      <c r="B3" s="84"/>
      <c r="C3" s="84"/>
      <c r="D3" s="84"/>
      <c r="E3" s="84"/>
    </row>
    <row r="4" spans="1:5" s="1" customFormat="1" ht="15.75">
      <c r="A4" s="21" t="s">
        <v>13</v>
      </c>
      <c r="B4" s="22"/>
      <c r="C4" s="22"/>
      <c r="D4" s="85" t="s">
        <v>59</v>
      </c>
      <c r="E4" s="85"/>
    </row>
    <row r="5" spans="1:5">
      <c r="A5" s="37"/>
      <c r="B5" s="4"/>
      <c r="C5" s="4"/>
      <c r="D5" s="4"/>
      <c r="E5" s="4"/>
    </row>
    <row r="6" spans="1:5">
      <c r="A6" s="73" t="s">
        <v>0</v>
      </c>
      <c r="B6" s="73"/>
      <c r="C6" s="73"/>
      <c r="D6" s="73"/>
      <c r="E6" s="73"/>
    </row>
    <row r="7" spans="1:5">
      <c r="A7" s="80" t="s">
        <v>24</v>
      </c>
      <c r="B7" s="80"/>
      <c r="C7" s="80"/>
      <c r="D7" s="80"/>
      <c r="E7" s="80"/>
    </row>
    <row r="8" spans="1:5">
      <c r="A8" s="76" t="s">
        <v>1</v>
      </c>
      <c r="B8" s="76"/>
      <c r="C8" s="76"/>
      <c r="D8" s="76"/>
      <c r="E8" s="76"/>
    </row>
    <row r="9" spans="1:5">
      <c r="A9" s="73" t="s">
        <v>25</v>
      </c>
      <c r="B9" s="73"/>
      <c r="C9" s="73"/>
      <c r="D9" s="73"/>
      <c r="E9" s="73"/>
    </row>
    <row r="10" spans="1:5" ht="29.25" customHeight="1">
      <c r="A10" s="77" t="s">
        <v>14</v>
      </c>
      <c r="B10" s="78"/>
      <c r="C10" s="78"/>
      <c r="D10" s="78"/>
      <c r="E10" s="78"/>
    </row>
    <row r="11" spans="1:5" ht="28.5" customHeight="1">
      <c r="A11" s="73" t="s">
        <v>27</v>
      </c>
      <c r="B11" s="73"/>
      <c r="C11" s="73"/>
      <c r="D11" s="73"/>
      <c r="E11" s="73"/>
    </row>
    <row r="12" spans="1:5">
      <c r="A12" s="76" t="s">
        <v>15</v>
      </c>
      <c r="B12" s="79"/>
      <c r="C12" s="79"/>
      <c r="D12" s="79"/>
      <c r="E12" s="79"/>
    </row>
    <row r="13" spans="1:5">
      <c r="A13" s="73" t="s">
        <v>23</v>
      </c>
      <c r="B13" s="73"/>
      <c r="C13" s="73"/>
      <c r="D13" s="73"/>
      <c r="E13" s="73"/>
    </row>
    <row r="14" spans="1:5">
      <c r="A14" s="76" t="s">
        <v>2</v>
      </c>
      <c r="B14" s="79"/>
      <c r="C14" s="79"/>
      <c r="D14" s="79"/>
      <c r="E14" s="79"/>
    </row>
    <row r="15" spans="1:5">
      <c r="A15" s="73" t="s">
        <v>22</v>
      </c>
      <c r="B15" s="73"/>
      <c r="C15" s="73"/>
      <c r="D15" s="73"/>
      <c r="E15" s="73"/>
    </row>
    <row r="16" spans="1:5">
      <c r="A16" s="76" t="s">
        <v>16</v>
      </c>
      <c r="B16" s="79"/>
      <c r="C16" s="79"/>
      <c r="D16" s="79"/>
      <c r="E16" s="79"/>
    </row>
    <row r="17" spans="1:7" ht="30.75" customHeight="1">
      <c r="A17" s="73" t="s">
        <v>17</v>
      </c>
      <c r="B17" s="73"/>
      <c r="C17" s="73"/>
      <c r="D17" s="73"/>
      <c r="E17" s="73"/>
    </row>
    <row r="18" spans="1:7" ht="60.75" customHeight="1">
      <c r="A18" s="73" t="s">
        <v>28</v>
      </c>
      <c r="B18" s="73"/>
      <c r="C18" s="73"/>
      <c r="D18" s="73"/>
      <c r="E18" s="73"/>
    </row>
    <row r="19" spans="1:7" ht="30.75" customHeight="1">
      <c r="A19" s="71" t="s">
        <v>26</v>
      </c>
      <c r="B19" s="71"/>
      <c r="C19" s="71"/>
      <c r="D19" s="71"/>
      <c r="E19" s="71"/>
    </row>
    <row r="20" spans="1:7">
      <c r="A20" s="71"/>
      <c r="B20" s="71"/>
      <c r="C20" s="71"/>
      <c r="D20" s="71"/>
      <c r="E20" s="71"/>
      <c r="F20" s="2">
        <v>410.3</v>
      </c>
      <c r="G20" s="2">
        <v>3</v>
      </c>
    </row>
    <row r="21" spans="1:7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>
      <c r="A22" s="19" t="s">
        <v>45</v>
      </c>
      <c r="B22" s="9" t="s">
        <v>43</v>
      </c>
      <c r="C22" s="3" t="s">
        <v>4</v>
      </c>
      <c r="D22" s="3">
        <v>7.82</v>
      </c>
      <c r="E22" s="8">
        <f>D22*F20*G20</f>
        <v>9625.6380000000008</v>
      </c>
    </row>
    <row r="23" spans="1:7">
      <c r="A23" s="7" t="s">
        <v>44</v>
      </c>
      <c r="B23" s="9" t="s">
        <v>29</v>
      </c>
      <c r="C23" s="3" t="s">
        <v>4</v>
      </c>
      <c r="D23" s="3">
        <v>3.9</v>
      </c>
      <c r="E23" s="8">
        <f>D23*F20*3</f>
        <v>4800.51</v>
      </c>
    </row>
    <row r="24" spans="1:7" ht="15.75">
      <c r="A24" s="7" t="s">
        <v>32</v>
      </c>
      <c r="B24" s="9" t="s">
        <v>60</v>
      </c>
      <c r="C24" s="3" t="s">
        <v>33</v>
      </c>
      <c r="D24" s="20"/>
      <c r="E24" s="8">
        <v>696</v>
      </c>
      <c r="G24" s="15"/>
    </row>
    <row r="25" spans="1:7" ht="15.75">
      <c r="A25" s="7" t="s">
        <v>61</v>
      </c>
      <c r="B25" s="9" t="s">
        <v>64</v>
      </c>
      <c r="C25" s="3" t="s">
        <v>33</v>
      </c>
      <c r="D25" s="20"/>
      <c r="E25" s="8">
        <v>9921.4500000000007</v>
      </c>
      <c r="G25" s="15"/>
    </row>
    <row r="26" spans="1:7" ht="15.75">
      <c r="A26" s="7" t="s">
        <v>62</v>
      </c>
      <c r="B26" s="9" t="s">
        <v>64</v>
      </c>
      <c r="C26" s="3" t="s">
        <v>56</v>
      </c>
      <c r="D26" s="20">
        <v>4</v>
      </c>
      <c r="E26" s="8">
        <f>D26*235.95</f>
        <v>943.8</v>
      </c>
      <c r="G26" s="15"/>
    </row>
    <row r="27" spans="1:7" ht="19.5" customHeight="1">
      <c r="A27" s="7" t="s">
        <v>63</v>
      </c>
      <c r="B27" s="9" t="s">
        <v>64</v>
      </c>
      <c r="C27" s="3" t="s">
        <v>56</v>
      </c>
      <c r="D27" s="20">
        <v>2</v>
      </c>
      <c r="E27" s="8">
        <f>D27*235.95</f>
        <v>471.9</v>
      </c>
    </row>
    <row r="28" spans="1:7" ht="15.75">
      <c r="A28" s="7"/>
      <c r="B28" s="9"/>
      <c r="C28" s="3"/>
      <c r="D28" s="20"/>
      <c r="E28" s="8"/>
    </row>
    <row r="29" spans="1:7" s="14" customFormat="1" ht="14.25">
      <c r="A29" s="10" t="s">
        <v>34</v>
      </c>
      <c r="B29" s="11"/>
      <c r="C29" s="12"/>
      <c r="D29" s="12"/>
      <c r="E29" s="13">
        <f>SUM(E22:E28)</f>
        <v>26459.298000000003</v>
      </c>
    </row>
    <row r="31" spans="1:7" s="17" customFormat="1" ht="29.45" customHeight="1">
      <c r="A31" s="72" t="s">
        <v>65</v>
      </c>
      <c r="B31" s="72"/>
      <c r="C31" s="72"/>
      <c r="D31" s="72"/>
      <c r="E31" s="72"/>
    </row>
    <row r="32" spans="1:7" ht="30" customHeight="1">
      <c r="A32" s="73" t="s">
        <v>21</v>
      </c>
      <c r="B32" s="73"/>
      <c r="C32" s="73"/>
      <c r="D32" s="73"/>
      <c r="E32" s="73"/>
    </row>
    <row r="33" spans="1:8">
      <c r="A33" s="73" t="s">
        <v>20</v>
      </c>
      <c r="B33" s="73"/>
      <c r="C33" s="73"/>
      <c r="D33" s="73"/>
      <c r="E33" s="73"/>
      <c r="H33" s="15"/>
    </row>
    <row r="34" spans="1:8" ht="31.5" customHeight="1">
      <c r="A34" s="73" t="s">
        <v>35</v>
      </c>
      <c r="B34" s="73"/>
      <c r="C34" s="73"/>
      <c r="D34" s="73"/>
      <c r="E34" s="73"/>
    </row>
    <row r="35" spans="1:8">
      <c r="A35" s="73" t="s">
        <v>18</v>
      </c>
      <c r="B35" s="73"/>
      <c r="C35" s="73"/>
      <c r="D35" s="73"/>
      <c r="E35" s="73"/>
    </row>
    <row r="36" spans="1:8">
      <c r="A36" s="35"/>
      <c r="B36" s="35"/>
      <c r="C36" s="35"/>
      <c r="D36" s="35"/>
      <c r="E36" s="35"/>
    </row>
    <row r="37" spans="1:8">
      <c r="A37" s="35"/>
      <c r="B37" s="35"/>
      <c r="C37" s="35"/>
      <c r="D37" s="35"/>
      <c r="E37" s="35"/>
    </row>
    <row r="38" spans="1:8">
      <c r="A38" s="35"/>
      <c r="B38" s="35"/>
      <c r="C38" s="35"/>
      <c r="D38" s="35"/>
      <c r="E38" s="35"/>
    </row>
    <row r="39" spans="1:8">
      <c r="A39" s="74" t="s">
        <v>5</v>
      </c>
      <c r="B39" s="74"/>
      <c r="C39" s="74"/>
      <c r="D39" s="74"/>
      <c r="E39" s="74"/>
    </row>
    <row r="40" spans="1:8">
      <c r="A40" s="73" t="s">
        <v>18</v>
      </c>
      <c r="B40" s="73"/>
      <c r="C40" s="73"/>
      <c r="D40" s="73"/>
      <c r="E40" s="73"/>
    </row>
    <row r="41" spans="1:8" ht="15" customHeight="1">
      <c r="A41" s="75" t="s">
        <v>30</v>
      </c>
      <c r="B41" s="75"/>
      <c r="C41" s="75"/>
      <c r="D41" s="75"/>
      <c r="E41" s="5"/>
    </row>
    <row r="42" spans="1:8" ht="11.25" customHeight="1">
      <c r="B42" s="70" t="s">
        <v>19</v>
      </c>
      <c r="C42" s="70"/>
      <c r="D42" s="70"/>
      <c r="E42" s="6" t="s">
        <v>6</v>
      </c>
    </row>
    <row r="43" spans="1:8">
      <c r="A43" s="36"/>
      <c r="B43" s="36"/>
      <c r="C43" s="36"/>
      <c r="D43" s="36"/>
      <c r="E43" s="36"/>
    </row>
    <row r="44" spans="1:8">
      <c r="A44" s="75" t="s">
        <v>31</v>
      </c>
      <c r="B44" s="75"/>
      <c r="C44" s="75"/>
      <c r="D44" s="75"/>
      <c r="E44" s="5"/>
    </row>
    <row r="45" spans="1:8">
      <c r="B45" s="70" t="s">
        <v>19</v>
      </c>
      <c r="C45" s="70"/>
      <c r="D45" s="70"/>
      <c r="E45" s="6" t="s">
        <v>6</v>
      </c>
    </row>
    <row r="48" spans="1:8">
      <c r="A48" s="2" t="s">
        <v>38</v>
      </c>
    </row>
    <row r="49" spans="1:2">
      <c r="A49" s="14" t="s">
        <v>36</v>
      </c>
    </row>
    <row r="50" spans="1:2">
      <c r="A50" s="2" t="s">
        <v>42</v>
      </c>
      <c r="B50" s="28">
        <f>'2кв'!B52</f>
        <v>13286.222999999994</v>
      </c>
    </row>
    <row r="51" spans="1:2" ht="15.75">
      <c r="A51" s="18" t="s">
        <v>66</v>
      </c>
      <c r="B51" s="29"/>
    </row>
    <row r="52" spans="1:2">
      <c r="A52" s="2" t="s">
        <v>39</v>
      </c>
      <c r="B52" s="27">
        <v>17327.419999999998</v>
      </c>
    </row>
    <row r="53" spans="1:2" ht="30">
      <c r="A53" s="34" t="s">
        <v>40</v>
      </c>
      <c r="B53" s="27">
        <f>E29</f>
        <v>26459.298000000003</v>
      </c>
    </row>
    <row r="54" spans="1:2">
      <c r="A54" s="16" t="s">
        <v>41</v>
      </c>
      <c r="B54" s="28">
        <f>B50+B52-B53</f>
        <v>4154.3449999999903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5:D45"/>
    <mergeCell ref="A20:E20"/>
    <mergeCell ref="A31:E31"/>
    <mergeCell ref="A32:E32"/>
    <mergeCell ref="A33:E33"/>
    <mergeCell ref="A34:E34"/>
    <mergeCell ref="A35:E35"/>
    <mergeCell ref="A39:E39"/>
    <mergeCell ref="A40:E40"/>
    <mergeCell ref="A41:D41"/>
    <mergeCell ref="B42:D42"/>
    <mergeCell ref="A44:D44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52"/>
  <sheetViews>
    <sheetView view="pageBreakPreview" topLeftCell="A34" zoomScaleSheetLayoutView="100" workbookViewId="0">
      <selection activeCell="A25" sqref="A25"/>
    </sheetView>
  </sheetViews>
  <sheetFormatPr defaultColWidth="9.140625" defaultRowHeight="15"/>
  <cols>
    <col min="1" max="1" width="33.28515625" style="2" customWidth="1"/>
    <col min="2" max="2" width="19.42578125" style="2" customWidth="1"/>
    <col min="3" max="3" width="13" style="2" customWidth="1"/>
    <col min="4" max="4" width="16.140625" style="2" customWidth="1"/>
    <col min="5" max="5" width="14.140625" style="2" customWidth="1"/>
    <col min="6" max="6" width="9.140625" style="2"/>
    <col min="7" max="7" width="10.85546875" style="2" bestFit="1" customWidth="1"/>
    <col min="8" max="8" width="12.140625" style="2" bestFit="1" customWidth="1"/>
    <col min="9" max="16384" width="9.140625" style="2"/>
  </cols>
  <sheetData>
    <row r="1" spans="1:5" ht="15.75">
      <c r="A1" s="81" t="s">
        <v>11</v>
      </c>
      <c r="B1" s="81"/>
      <c r="C1" s="81"/>
      <c r="D1" s="81"/>
      <c r="E1" s="81"/>
    </row>
    <row r="2" spans="1:5" ht="31.5" customHeight="1">
      <c r="A2" s="82" t="s">
        <v>12</v>
      </c>
      <c r="B2" s="83"/>
      <c r="C2" s="83"/>
      <c r="D2" s="83"/>
      <c r="E2" s="83"/>
    </row>
    <row r="3" spans="1:5" ht="15" customHeight="1">
      <c r="A3" s="84" t="s">
        <v>67</v>
      </c>
      <c r="B3" s="84"/>
      <c r="C3" s="84"/>
      <c r="D3" s="84"/>
      <c r="E3" s="84"/>
    </row>
    <row r="4" spans="1:5" s="1" customFormat="1" ht="15.75">
      <c r="A4" s="21" t="s">
        <v>13</v>
      </c>
      <c r="B4" s="22"/>
      <c r="C4" s="22"/>
      <c r="D4" s="85" t="s">
        <v>68</v>
      </c>
      <c r="E4" s="85"/>
    </row>
    <row r="5" spans="1:5">
      <c r="A5" s="41"/>
      <c r="B5" s="4"/>
      <c r="C5" s="4"/>
      <c r="D5" s="4"/>
      <c r="E5" s="4"/>
    </row>
    <row r="6" spans="1:5">
      <c r="A6" s="73" t="s">
        <v>0</v>
      </c>
      <c r="B6" s="73"/>
      <c r="C6" s="73"/>
      <c r="D6" s="73"/>
      <c r="E6" s="73"/>
    </row>
    <row r="7" spans="1:5">
      <c r="A7" s="80" t="s">
        <v>24</v>
      </c>
      <c r="B7" s="80"/>
      <c r="C7" s="80"/>
      <c r="D7" s="80"/>
      <c r="E7" s="80"/>
    </row>
    <row r="8" spans="1:5">
      <c r="A8" s="76" t="s">
        <v>1</v>
      </c>
      <c r="B8" s="76"/>
      <c r="C8" s="76"/>
      <c r="D8" s="76"/>
      <c r="E8" s="76"/>
    </row>
    <row r="9" spans="1:5">
      <c r="A9" s="73" t="s">
        <v>25</v>
      </c>
      <c r="B9" s="73"/>
      <c r="C9" s="73"/>
      <c r="D9" s="73"/>
      <c r="E9" s="73"/>
    </row>
    <row r="10" spans="1:5" ht="29.25" customHeight="1">
      <c r="A10" s="77" t="s">
        <v>14</v>
      </c>
      <c r="B10" s="78"/>
      <c r="C10" s="78"/>
      <c r="D10" s="78"/>
      <c r="E10" s="78"/>
    </row>
    <row r="11" spans="1:5" ht="28.5" customHeight="1">
      <c r="A11" s="73" t="s">
        <v>27</v>
      </c>
      <c r="B11" s="73"/>
      <c r="C11" s="73"/>
      <c r="D11" s="73"/>
      <c r="E11" s="73"/>
    </row>
    <row r="12" spans="1:5">
      <c r="A12" s="76" t="s">
        <v>15</v>
      </c>
      <c r="B12" s="79"/>
      <c r="C12" s="79"/>
      <c r="D12" s="79"/>
      <c r="E12" s="79"/>
    </row>
    <row r="13" spans="1:5">
      <c r="A13" s="73" t="s">
        <v>23</v>
      </c>
      <c r="B13" s="73"/>
      <c r="C13" s="73"/>
      <c r="D13" s="73"/>
      <c r="E13" s="73"/>
    </row>
    <row r="14" spans="1:5">
      <c r="A14" s="76" t="s">
        <v>2</v>
      </c>
      <c r="B14" s="79"/>
      <c r="C14" s="79"/>
      <c r="D14" s="79"/>
      <c r="E14" s="79"/>
    </row>
    <row r="15" spans="1:5">
      <c r="A15" s="73" t="s">
        <v>22</v>
      </c>
      <c r="B15" s="73"/>
      <c r="C15" s="73"/>
      <c r="D15" s="73"/>
      <c r="E15" s="73"/>
    </row>
    <row r="16" spans="1:5">
      <c r="A16" s="76" t="s">
        <v>16</v>
      </c>
      <c r="B16" s="79"/>
      <c r="C16" s="79"/>
      <c r="D16" s="79"/>
      <c r="E16" s="79"/>
    </row>
    <row r="17" spans="1:8" ht="30.75" customHeight="1">
      <c r="A17" s="73" t="s">
        <v>17</v>
      </c>
      <c r="B17" s="73"/>
      <c r="C17" s="73"/>
      <c r="D17" s="73"/>
      <c r="E17" s="73"/>
    </row>
    <row r="18" spans="1:8" ht="60.75" customHeight="1">
      <c r="A18" s="73" t="s">
        <v>28</v>
      </c>
      <c r="B18" s="73"/>
      <c r="C18" s="73"/>
      <c r="D18" s="73"/>
      <c r="E18" s="73"/>
    </row>
    <row r="19" spans="1:8" ht="30.75" customHeight="1">
      <c r="A19" s="71" t="s">
        <v>26</v>
      </c>
      <c r="B19" s="71"/>
      <c r="C19" s="71"/>
      <c r="D19" s="71"/>
      <c r="E19" s="71"/>
    </row>
    <row r="20" spans="1:8">
      <c r="A20" s="71"/>
      <c r="B20" s="71"/>
      <c r="C20" s="71"/>
      <c r="D20" s="71"/>
      <c r="E20" s="71"/>
      <c r="F20" s="2">
        <v>410.3</v>
      </c>
      <c r="G20" s="2">
        <v>3</v>
      </c>
    </row>
    <row r="21" spans="1:8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>
      <c r="A22" s="19" t="s">
        <v>45</v>
      </c>
      <c r="B22" s="9" t="s">
        <v>43</v>
      </c>
      <c r="C22" s="3" t="s">
        <v>4</v>
      </c>
      <c r="D22" s="3">
        <v>7.82</v>
      </c>
      <c r="E22" s="8">
        <f>D22*F20*G20</f>
        <v>9625.6380000000008</v>
      </c>
    </row>
    <row r="23" spans="1:8">
      <c r="A23" s="7" t="s">
        <v>44</v>
      </c>
      <c r="B23" s="9" t="s">
        <v>29</v>
      </c>
      <c r="C23" s="3" t="s">
        <v>4</v>
      </c>
      <c r="D23" s="3">
        <v>3.9</v>
      </c>
      <c r="E23" s="8">
        <f>D23*F20*3</f>
        <v>4800.51</v>
      </c>
    </row>
    <row r="24" spans="1:8" ht="15.75">
      <c r="A24" s="7" t="s">
        <v>32</v>
      </c>
      <c r="B24" s="9" t="s">
        <v>69</v>
      </c>
      <c r="C24" s="3" t="s">
        <v>33</v>
      </c>
      <c r="D24" s="20"/>
      <c r="E24" s="8">
        <v>0</v>
      </c>
      <c r="G24" s="15"/>
    </row>
    <row r="25" spans="1:8" ht="29.25" customHeight="1">
      <c r="A25" s="42" t="s">
        <v>71</v>
      </c>
      <c r="B25" s="9" t="s">
        <v>70</v>
      </c>
      <c r="C25" s="3" t="s">
        <v>33</v>
      </c>
      <c r="D25" s="20">
        <v>12.4</v>
      </c>
      <c r="E25" s="8">
        <v>3363.34</v>
      </c>
    </row>
    <row r="26" spans="1:8" ht="15.75">
      <c r="A26" s="43"/>
      <c r="B26" s="9"/>
      <c r="C26" s="3"/>
      <c r="D26" s="20"/>
      <c r="E26" s="8"/>
    </row>
    <row r="27" spans="1:8" s="14" customFormat="1" ht="14.25">
      <c r="A27" s="10" t="s">
        <v>34</v>
      </c>
      <c r="B27" s="11"/>
      <c r="C27" s="12"/>
      <c r="D27" s="12"/>
      <c r="E27" s="13">
        <f>SUM(E22:E25)</f>
        <v>17789.488000000001</v>
      </c>
    </row>
    <row r="29" spans="1:8" s="17" customFormat="1" ht="29.45" customHeight="1">
      <c r="A29" s="72" t="s">
        <v>72</v>
      </c>
      <c r="B29" s="72"/>
      <c r="C29" s="72"/>
      <c r="D29" s="72"/>
      <c r="E29" s="72"/>
    </row>
    <row r="30" spans="1:8" ht="30" customHeight="1">
      <c r="A30" s="73" t="s">
        <v>21</v>
      </c>
      <c r="B30" s="73"/>
      <c r="C30" s="73"/>
      <c r="D30" s="73"/>
      <c r="E30" s="73"/>
    </row>
    <row r="31" spans="1:8">
      <c r="A31" s="73" t="s">
        <v>20</v>
      </c>
      <c r="B31" s="73"/>
      <c r="C31" s="73"/>
      <c r="D31" s="73"/>
      <c r="E31" s="73"/>
      <c r="H31" s="15"/>
    </row>
    <row r="32" spans="1:8" ht="31.5" customHeight="1">
      <c r="A32" s="73" t="s">
        <v>35</v>
      </c>
      <c r="B32" s="73"/>
      <c r="C32" s="73"/>
      <c r="D32" s="73"/>
      <c r="E32" s="73"/>
    </row>
    <row r="33" spans="1:5">
      <c r="A33" s="73" t="s">
        <v>18</v>
      </c>
      <c r="B33" s="73"/>
      <c r="C33" s="73"/>
      <c r="D33" s="73"/>
      <c r="E33" s="73"/>
    </row>
    <row r="34" spans="1:5">
      <c r="A34" s="38"/>
      <c r="B34" s="38"/>
      <c r="C34" s="38"/>
      <c r="D34" s="38"/>
      <c r="E34" s="38"/>
    </row>
    <row r="35" spans="1:5">
      <c r="A35" s="38"/>
      <c r="B35" s="38"/>
      <c r="C35" s="38"/>
      <c r="D35" s="38"/>
      <c r="E35" s="38"/>
    </row>
    <row r="36" spans="1:5">
      <c r="A36" s="38"/>
      <c r="B36" s="38"/>
      <c r="C36" s="38"/>
      <c r="D36" s="38"/>
      <c r="E36" s="38"/>
    </row>
    <row r="37" spans="1:5">
      <c r="A37" s="74" t="s">
        <v>5</v>
      </c>
      <c r="B37" s="74"/>
      <c r="C37" s="74"/>
      <c r="D37" s="74"/>
      <c r="E37" s="74"/>
    </row>
    <row r="38" spans="1:5">
      <c r="A38" s="73" t="s">
        <v>18</v>
      </c>
      <c r="B38" s="73"/>
      <c r="C38" s="73"/>
      <c r="D38" s="73"/>
      <c r="E38" s="73"/>
    </row>
    <row r="39" spans="1:5" ht="15" customHeight="1">
      <c r="A39" s="75" t="s">
        <v>30</v>
      </c>
      <c r="B39" s="75"/>
      <c r="C39" s="75"/>
      <c r="D39" s="75"/>
      <c r="E39" s="5"/>
    </row>
    <row r="40" spans="1:5" ht="11.25" customHeight="1">
      <c r="B40" s="70" t="s">
        <v>19</v>
      </c>
      <c r="C40" s="70"/>
      <c r="D40" s="70"/>
      <c r="E40" s="6" t="s">
        <v>6</v>
      </c>
    </row>
    <row r="41" spans="1:5">
      <c r="A41" s="40"/>
      <c r="B41" s="40"/>
      <c r="C41" s="40"/>
      <c r="D41" s="40"/>
      <c r="E41" s="40"/>
    </row>
    <row r="42" spans="1:5">
      <c r="A42" s="75" t="s">
        <v>31</v>
      </c>
      <c r="B42" s="75"/>
      <c r="C42" s="75"/>
      <c r="D42" s="75"/>
      <c r="E42" s="5"/>
    </row>
    <row r="43" spans="1:5">
      <c r="B43" s="70" t="s">
        <v>19</v>
      </c>
      <c r="C43" s="70"/>
      <c r="D43" s="70"/>
      <c r="E43" s="6" t="s">
        <v>6</v>
      </c>
    </row>
    <row r="46" spans="1:5">
      <c r="A46" s="2" t="s">
        <v>38</v>
      </c>
    </row>
    <row r="47" spans="1:5">
      <c r="A47" s="14" t="s">
        <v>36</v>
      </c>
    </row>
    <row r="48" spans="1:5">
      <c r="A48" s="2" t="s">
        <v>42</v>
      </c>
      <c r="B48" s="28">
        <f>'3кв'!B54</f>
        <v>4154.3449999999903</v>
      </c>
    </row>
    <row r="49" spans="1:2" ht="15.75">
      <c r="A49" s="18" t="s">
        <v>66</v>
      </c>
      <c r="B49" s="29"/>
    </row>
    <row r="50" spans="1:2">
      <c r="A50" s="2" t="s">
        <v>39</v>
      </c>
      <c r="B50" s="27">
        <v>17623.87</v>
      </c>
    </row>
    <row r="51" spans="1:2" ht="30">
      <c r="A51" s="39" t="s">
        <v>40</v>
      </c>
      <c r="B51" s="27">
        <f>E27</f>
        <v>17789.488000000001</v>
      </c>
    </row>
    <row r="52" spans="1:2">
      <c r="A52" s="16" t="s">
        <v>41</v>
      </c>
      <c r="B52" s="28">
        <f>B48+B50-B51</f>
        <v>3988.726999999988</v>
      </c>
    </row>
  </sheetData>
  <mergeCells count="30">
    <mergeCell ref="B43:D43"/>
    <mergeCell ref="A20:E20"/>
    <mergeCell ref="A29:E29"/>
    <mergeCell ref="A30:E30"/>
    <mergeCell ref="A31:E31"/>
    <mergeCell ref="A32:E32"/>
    <mergeCell ref="A33:E33"/>
    <mergeCell ref="A37:E37"/>
    <mergeCell ref="A38:E38"/>
    <mergeCell ref="A39:D39"/>
    <mergeCell ref="B40:D40"/>
    <mergeCell ref="A42:D42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9" orientation="portrait" r:id="rId1"/>
  <rowBreaks count="1" manualBreakCount="1">
    <brk id="33" max="4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E38"/>
  <sheetViews>
    <sheetView tabSelected="1" view="pageBreakPreview" topLeftCell="A19" zoomScaleSheetLayoutView="100" workbookViewId="0">
      <selection activeCell="A37" sqref="A37:XFD39"/>
    </sheetView>
  </sheetViews>
  <sheetFormatPr defaultRowHeight="15.75"/>
  <cols>
    <col min="1" max="1" width="10.5703125" style="1" customWidth="1"/>
    <col min="2" max="2" width="54.28515625" style="1" customWidth="1"/>
    <col min="3" max="3" width="15.28515625" style="69" customWidth="1"/>
    <col min="4" max="4" width="11.85546875" style="1" customWidth="1"/>
    <col min="5" max="5" width="14.7109375" style="1" customWidth="1"/>
    <col min="6" max="6" width="12.42578125" style="1" customWidth="1"/>
    <col min="7" max="7" width="12" style="1" customWidth="1"/>
    <col min="8" max="8" width="13.5703125" style="1" customWidth="1"/>
    <col min="9" max="16384" width="9.140625" style="1"/>
  </cols>
  <sheetData>
    <row r="1" spans="1:5">
      <c r="A1" s="88" t="s">
        <v>73</v>
      </c>
      <c r="B1" s="88"/>
      <c r="C1" s="88"/>
      <c r="D1" s="44"/>
    </row>
    <row r="2" spans="1:5">
      <c r="A2" s="89" t="s">
        <v>74</v>
      </c>
      <c r="B2" s="89"/>
      <c r="C2" s="89"/>
      <c r="D2" s="45"/>
    </row>
    <row r="3" spans="1:5">
      <c r="A3" s="89" t="s">
        <v>75</v>
      </c>
      <c r="B3" s="89"/>
      <c r="C3" s="89"/>
      <c r="D3" s="45"/>
    </row>
    <row r="4" spans="1:5">
      <c r="A4" s="88" t="s">
        <v>94</v>
      </c>
      <c r="B4" s="88"/>
      <c r="C4" s="88"/>
      <c r="D4" s="44"/>
    </row>
    <row r="5" spans="1:5">
      <c r="A5" s="90"/>
      <c r="B5" s="90"/>
      <c r="C5" s="90"/>
    </row>
    <row r="6" spans="1:5">
      <c r="A6" s="45"/>
      <c r="B6" s="46" t="s">
        <v>76</v>
      </c>
      <c r="C6" s="47">
        <f>'1 кв'!B47</f>
        <v>4916.33</v>
      </c>
      <c r="D6" s="48"/>
    </row>
    <row r="7" spans="1:5">
      <c r="A7" s="45"/>
      <c r="B7" s="46" t="s">
        <v>95</v>
      </c>
      <c r="C7" s="49"/>
      <c r="D7" s="48"/>
    </row>
    <row r="8" spans="1:5">
      <c r="A8" s="50" t="s">
        <v>77</v>
      </c>
      <c r="B8" s="51" t="s">
        <v>78</v>
      </c>
      <c r="C8" s="52">
        <f>'1 кв'!B49+'2кв'!B50+'3кв'!B52+'4кв'!B50</f>
        <v>75783.59</v>
      </c>
      <c r="D8" s="53"/>
    </row>
    <row r="9" spans="1:5">
      <c r="A9" s="22"/>
      <c r="B9" s="51" t="s">
        <v>79</v>
      </c>
      <c r="C9" s="49">
        <f>SUM(C8:C8)</f>
        <v>75783.59</v>
      </c>
      <c r="D9" s="48"/>
    </row>
    <row r="10" spans="1:5">
      <c r="B10" s="86"/>
      <c r="C10" s="87"/>
      <c r="D10" s="54"/>
    </row>
    <row r="11" spans="1:5">
      <c r="A11" s="55" t="s">
        <v>80</v>
      </c>
      <c r="B11" s="19" t="s">
        <v>45</v>
      </c>
      <c r="C11" s="56">
        <f>'1 кв'!E22+'2кв'!E22+'3кв'!E22+'4кв'!E22</f>
        <v>37074.707999999999</v>
      </c>
      <c r="D11" s="54"/>
    </row>
    <row r="12" spans="1:5">
      <c r="B12" s="57" t="s">
        <v>44</v>
      </c>
      <c r="C12" s="56">
        <f>'1 кв'!E24+'2кв'!E23+'3кв'!E23+'4кв'!E23</f>
        <v>18463.5</v>
      </c>
      <c r="D12" s="54"/>
      <c r="E12" s="58"/>
    </row>
    <row r="13" spans="1:5" ht="31.5">
      <c r="B13" s="57" t="s">
        <v>46</v>
      </c>
      <c r="C13" s="59">
        <f>'1 кв'!E23</f>
        <v>2319</v>
      </c>
      <c r="D13" s="54"/>
    </row>
    <row r="14" spans="1:5">
      <c r="A14" s="55"/>
      <c r="B14" s="60" t="s">
        <v>32</v>
      </c>
      <c r="C14" s="59">
        <f>'1 кв'!E25+'2кв'!E24+'3кв'!E24+'4кв'!E24</f>
        <v>3607.3199999999997</v>
      </c>
      <c r="D14" s="54"/>
    </row>
    <row r="15" spans="1:5">
      <c r="A15" s="55"/>
      <c r="B15" s="60" t="s">
        <v>96</v>
      </c>
      <c r="C15" s="59">
        <f>'2кв'!E25+'3кв'!E26+'3кв'!E27</f>
        <v>1961.875</v>
      </c>
      <c r="D15" s="54"/>
    </row>
    <row r="16" spans="1:5">
      <c r="A16" s="55"/>
      <c r="B16" s="61" t="s">
        <v>81</v>
      </c>
      <c r="C16" s="59">
        <f>C18+C19</f>
        <v>13284.79</v>
      </c>
      <c r="D16" s="54"/>
    </row>
    <row r="17" spans="1:5">
      <c r="A17" s="55"/>
      <c r="B17" s="61" t="s">
        <v>82</v>
      </c>
      <c r="C17" s="59"/>
      <c r="D17" s="54"/>
    </row>
    <row r="18" spans="1:5">
      <c r="A18" s="55"/>
      <c r="B18" s="7" t="s">
        <v>97</v>
      </c>
      <c r="C18" s="59">
        <f>'3кв'!E25</f>
        <v>9921.4500000000007</v>
      </c>
      <c r="D18" s="54"/>
    </row>
    <row r="19" spans="1:5">
      <c r="A19" s="55"/>
      <c r="B19" s="42" t="s">
        <v>98</v>
      </c>
      <c r="C19" s="59">
        <f>'4кв'!E25</f>
        <v>3363.34</v>
      </c>
      <c r="D19" s="54"/>
    </row>
    <row r="20" spans="1:5">
      <c r="A20" s="55"/>
      <c r="B20" s="62" t="s">
        <v>83</v>
      </c>
      <c r="C20" s="63">
        <f>SUM(C11:C16)</f>
        <v>76711.192999999999</v>
      </c>
      <c r="D20" s="54"/>
    </row>
    <row r="21" spans="1:5">
      <c r="B21" s="64" t="s">
        <v>84</v>
      </c>
      <c r="C21" s="47">
        <f>(C6+C9)-C20</f>
        <v>3988.726999999999</v>
      </c>
      <c r="D21" s="54"/>
      <c r="E21" s="58"/>
    </row>
    <row r="22" spans="1:5">
      <c r="B22" s="50"/>
      <c r="C22" s="65"/>
      <c r="D22" s="54"/>
    </row>
    <row r="23" spans="1:5">
      <c r="B23" s="50" t="s">
        <v>85</v>
      </c>
      <c r="C23" s="65"/>
      <c r="D23" s="54"/>
    </row>
    <row r="24" spans="1:5">
      <c r="B24" s="50" t="s">
        <v>86</v>
      </c>
      <c r="C24" s="50">
        <v>8123.85</v>
      </c>
      <c r="D24" s="54"/>
    </row>
    <row r="25" spans="1:5">
      <c r="B25" s="66" t="s">
        <v>87</v>
      </c>
      <c r="C25" s="50">
        <v>13284.34</v>
      </c>
      <c r="D25" s="54"/>
    </row>
    <row r="26" spans="1:5">
      <c r="B26" s="50" t="s">
        <v>88</v>
      </c>
      <c r="C26" s="50">
        <f>C24-C25</f>
        <v>-5160.49</v>
      </c>
      <c r="D26" s="54"/>
    </row>
    <row r="27" spans="1:5">
      <c r="B27" s="50"/>
      <c r="C27" s="65"/>
      <c r="D27" s="54"/>
    </row>
    <row r="28" spans="1:5">
      <c r="B28" s="67"/>
      <c r="C28" s="68"/>
      <c r="D28" s="54"/>
    </row>
    <row r="29" spans="1:5">
      <c r="B29" s="50"/>
      <c r="C29" s="65"/>
      <c r="D29" s="54"/>
    </row>
    <row r="30" spans="1:5">
      <c r="B30" s="50" t="s">
        <v>89</v>
      </c>
      <c r="C30" s="65"/>
      <c r="D30" s="54"/>
    </row>
    <row r="31" spans="1:5">
      <c r="B31" s="50" t="s">
        <v>90</v>
      </c>
      <c r="C31" s="65"/>
      <c r="D31" s="54"/>
    </row>
    <row r="32" spans="1:5">
      <c r="A32" s="1" t="s">
        <v>91</v>
      </c>
      <c r="B32" s="50" t="s">
        <v>92</v>
      </c>
      <c r="C32" s="65"/>
      <c r="D32" s="54"/>
    </row>
    <row r="33" spans="2:4">
      <c r="B33" s="50"/>
      <c r="C33" s="65"/>
      <c r="D33" s="54"/>
    </row>
    <row r="34" spans="2:4">
      <c r="B34" s="50"/>
      <c r="C34" s="65"/>
      <c r="D34" s="54"/>
    </row>
    <row r="35" spans="2:4">
      <c r="B35" s="50" t="s">
        <v>93</v>
      </c>
      <c r="C35" s="65"/>
      <c r="D35" s="54"/>
    </row>
    <row r="36" spans="2:4">
      <c r="B36" s="50"/>
      <c r="C36" s="65"/>
      <c r="D36" s="54"/>
    </row>
    <row r="37" spans="2:4">
      <c r="D37" s="54"/>
    </row>
    <row r="38" spans="2:4">
      <c r="D38" s="54"/>
    </row>
  </sheetData>
  <mergeCells count="6">
    <mergeCell ref="B10:C10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 кв</vt:lpstr>
      <vt:lpstr>2кв</vt:lpstr>
      <vt:lpstr>3кв</vt:lpstr>
      <vt:lpstr>4кв</vt:lpstr>
      <vt:lpstr>отчет</vt:lpstr>
      <vt:lpstr>'1 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2023-03-02T11:50:02Z</dcterms:modified>
</cp:coreProperties>
</file>