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'2кв'!$A$1:$E$51</definedName>
    <definedName name="_xlnm.Print_Area" localSheetId="2">'3кв'!$A$1:$E$49</definedName>
    <definedName name="_xlnm.Print_Area" localSheetId="3">'4кв'!$A$1:$E$49</definedName>
    <definedName name="_xlnm.Print_Area" localSheetId="4">отчет!$A$1:$C$36</definedName>
  </definedNames>
  <calcPr calcId="124519" refMode="R1C1"/>
</workbook>
</file>

<file path=xl/calcChain.xml><?xml version="1.0" encoding="utf-8"?>
<calcChain xmlns="http://schemas.openxmlformats.org/spreadsheetml/2006/main">
  <c r="C18" i="24"/>
  <c r="C16" s="1"/>
  <c r="C15"/>
  <c r="C14"/>
  <c r="C13"/>
  <c r="C12"/>
  <c r="C11"/>
  <c r="C8"/>
  <c r="C9" s="1"/>
  <c r="C6"/>
  <c r="C25"/>
  <c r="C19" l="1"/>
  <c r="C20" s="1"/>
  <c r="B48" i="23" l="1"/>
  <c r="B44"/>
  <c r="E27"/>
  <c r="E25"/>
  <c r="E23"/>
  <c r="E28" s="1"/>
  <c r="B49" l="1"/>
  <c r="B44" i="22"/>
  <c r="E25"/>
  <c r="E23"/>
  <c r="E28" l="1"/>
  <c r="B48" s="1"/>
  <c r="B49" s="1"/>
  <c r="B46" i="21"/>
  <c r="E30"/>
  <c r="E28"/>
  <c r="E25"/>
  <c r="E23"/>
  <c r="B50" l="1"/>
  <c r="B51" s="1"/>
  <c r="E29" i="20"/>
  <c r="E28"/>
  <c r="E26" l="1"/>
  <c r="E24"/>
  <c r="E23"/>
  <c r="B49" s="1"/>
  <c r="B50" l="1"/>
</calcChain>
</file>

<file path=xl/sharedStrings.xml><?xml version="1.0" encoding="utf-8"?>
<sst xmlns="http://schemas.openxmlformats.org/spreadsheetml/2006/main" count="272" uniqueCount="100">
  <si>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</si>
  <si>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</si>
  <si>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</si>
  <si>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</si>
  <si>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</si>
  <si>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</si>
  <si>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</si>
  <si>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</si>
  <si>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</si>
  <si>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</si>
  <si>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</si>
  <si>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</si>
  <si>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</si>
  <si>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</si>
  <si>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</si>
  <si>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</si>
  <si>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</si>
  <si>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</si>
  <si>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</si>
  <si>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</si>
  <si>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</si>
  <si>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</si>
  <si>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</si>
  <si>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</si>
  <si>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</si>
  <si>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</si>
  <si>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Юбилейная,35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</si>
  <si>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Укустовой Любови Андреевны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</si>
  <si>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</si>
  <si>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</si>
  <si>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</si>
  <si>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</si>
  <si>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</si>
  <si>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Укустовой Л.А.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</si>
  <si>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</si>
  <si>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</si>
  <si>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</si>
  <si>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</si>
  <si>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</si>
  <si>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</si>
  <si>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- 274</t>
  </si>
  <si>
    <t>Работы по содержанию и тек. ремонту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</si>
  <si>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</si>
  <si>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</si>
  <si>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</si>
  <si>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дератизации и дезинфекции</t>
  </si>
  <si>
    <t>По заявке собственников или 4 раза в год</t>
  </si>
  <si>
    <t xml:space="preserve">Услуги по содержанию многоквартирного дома </t>
  </si>
  <si>
    <t>март</t>
  </si>
  <si>
    <t>за 1 квартал 2021 года</t>
  </si>
  <si>
    <t xml:space="preserve">Обработка подъездов хлорсодержащими растворами опрыскивание 1 раз в неделю </t>
  </si>
  <si>
    <t>Предъявлено населению  15116,58</t>
  </si>
  <si>
    <t>"31" 03 2022 г.</t>
  </si>
  <si>
    <t>Частичный ремонт мягкой кровли (кв.4)</t>
  </si>
  <si>
    <t>ч/ч</t>
  </si>
  <si>
    <t xml:space="preserve">           2. Всего за период с "01" 01 2022 г. по "31" 03 2022 г. выполнено работ (оказано услуг) на общую сумму пятнадцать тысяч пятьсот семь рублей 94 копейки</t>
  </si>
  <si>
    <t>за 2 квартал 2022 года</t>
  </si>
  <si>
    <t>"30" 06 2022 г.</t>
  </si>
  <si>
    <t>2 квартал</t>
  </si>
  <si>
    <t>Ремонт кровли после урагана (смета)</t>
  </si>
  <si>
    <t xml:space="preserve">Чатичный ремонт кровли </t>
  </si>
  <si>
    <t>апрель</t>
  </si>
  <si>
    <t>июнь</t>
  </si>
  <si>
    <t xml:space="preserve">           2. Всего за период с "01" 04 2022 г. по "30" 06 2022 г. выполнено работ (оказано услуг) на общую сумму двадцать  шесть тысяч четыреста шестьдесят один рубль 51 копейка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</si>
  <si>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</si>
  <si>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</si>
  <si>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</si>
  <si>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четырнадцать тысяч пятьсот тридцать два рубля 96 копеек</t>
  </si>
  <si>
    <t>Предъявлено населению  20550,0</t>
  </si>
  <si>
    <t>за 4 квартал 2022 года</t>
  </si>
  <si>
    <t>"31" 12 2022 г.</t>
  </si>
  <si>
    <t>4 квартал</t>
  </si>
  <si>
    <t xml:space="preserve">Ремонт кровли </t>
  </si>
  <si>
    <t>декабрь</t>
  </si>
  <si>
    <t xml:space="preserve">           2. Всего за период с "01" 10 2022 г. по "31" 12 2022 г. выполнено работ (оказано услуг) на общую сумму двадцать тысяч четыреста девятнадцать рублей 95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</si>
  <si>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</si>
  <si>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</si>
  <si>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</si>
  <si>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</si>
  <si>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</si>
  <si>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</si>
  <si>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</si>
  <si>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</si>
  <si>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</si>
  <si>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</si>
  <si>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</si>
  <si>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</si>
  <si>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</si>
  <si>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</si>
  <si>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</si>
  <si>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</si>
  <si>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</si>
  <si>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</si>
  <si>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</si>
  <si>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</si>
  <si>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</si>
  <si>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Юбилейная №35</t>
  </si>
  <si>
    <t>Начислено всего 71333,16</t>
  </si>
  <si>
    <t>непредвиденные работы  20 ч/ч</t>
  </si>
  <si>
    <t xml:space="preserve">   *Ремонт кровли после урагана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</si>
</sst>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3" xfId="0" applyFont="1" applyBorder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3" xfId="0" applyFont="1" applyBorder="1" applyAlignment="1">
      <alignment wrapText="1"/>
    </xf>
    <xf numFmtId="0" fontId="15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3" fontId="3" fillId="2" borderId="4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4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43" fontId="3" fillId="0" borderId="4" xfId="0" applyNumberFormat="1" applyFont="1" applyBorder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22" zoomScaleSheetLayoutView="100" workbookViewId="0">
      <selection activeCell="H37" sqref="H37"/>
    </sheetView>
  </sheetViews>
  <sheetFormatPr defaultColWidth="9.140625" defaultRowHeight="15"/>
  <cols>
    <col min="1" max="1" width="37.28515625" style="2" customWidth="1"/>
    <col min="2" max="2" width="19" style="2" customWidth="1"/>
    <col min="3" max="3" width="13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0.75" customHeight="1">
      <c r="A2" s="65" t="s">
        <v>12</v>
      </c>
      <c r="B2" s="66"/>
      <c r="C2" s="66"/>
      <c r="D2" s="66"/>
      <c r="E2" s="66"/>
    </row>
    <row r="3" spans="1:5">
      <c r="A3" s="67" t="s">
        <v>49</v>
      </c>
      <c r="B3" s="67"/>
      <c r="C3" s="67"/>
      <c r="D3" s="67"/>
      <c r="E3" s="67"/>
    </row>
    <row r="4" spans="1:5" s="1" customFormat="1" ht="15.75">
      <c r="A4" s="22" t="s">
        <v>13</v>
      </c>
      <c r="B4" s="23"/>
      <c r="C4" s="23"/>
      <c r="D4" s="68" t="s">
        <v>52</v>
      </c>
      <c r="E4" s="68"/>
    </row>
    <row r="5" spans="1:5">
      <c r="A5" s="25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26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27</v>
      </c>
      <c r="B9" s="69"/>
      <c r="C9" s="69"/>
      <c r="D9" s="69"/>
      <c r="E9" s="69"/>
    </row>
    <row r="10" spans="1:5" ht="28.5" customHeight="1">
      <c r="A10" s="72" t="s">
        <v>14</v>
      </c>
      <c r="B10" s="73"/>
      <c r="C10" s="73"/>
      <c r="D10" s="73"/>
      <c r="E10" s="73"/>
    </row>
    <row r="11" spans="1:5" ht="31.5" customHeight="1">
      <c r="A11" s="69" t="s">
        <v>28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 ht="11.25" customHeight="1">
      <c r="A15" s="24"/>
      <c r="B15" s="25"/>
      <c r="C15" s="25"/>
      <c r="D15" s="25"/>
      <c r="E15" s="25"/>
    </row>
    <row r="16" spans="1:5">
      <c r="A16" s="69" t="s">
        <v>23</v>
      </c>
      <c r="B16" s="69"/>
      <c r="C16" s="69"/>
      <c r="D16" s="69"/>
      <c r="E16" s="69"/>
    </row>
    <row r="17" spans="1:7" ht="10.5" customHeight="1">
      <c r="A17" s="71" t="s">
        <v>16</v>
      </c>
      <c r="B17" s="74"/>
      <c r="C17" s="74"/>
      <c r="D17" s="74"/>
      <c r="E17" s="74"/>
    </row>
    <row r="18" spans="1:7" ht="30.75" customHeight="1">
      <c r="A18" s="69" t="s">
        <v>17</v>
      </c>
      <c r="B18" s="69"/>
      <c r="C18" s="69"/>
      <c r="D18" s="69"/>
      <c r="E18" s="69"/>
    </row>
    <row r="19" spans="1:7" ht="63.75" customHeight="1">
      <c r="A19" s="69" t="s">
        <v>29</v>
      </c>
      <c r="B19" s="69"/>
      <c r="C19" s="69"/>
      <c r="D19" s="69"/>
      <c r="E19" s="69"/>
    </row>
    <row r="20" spans="1:7" ht="33.75" customHeight="1">
      <c r="A20" s="70" t="s">
        <v>30</v>
      </c>
      <c r="B20" s="70"/>
      <c r="C20" s="70"/>
      <c r="D20" s="70"/>
      <c r="E20" s="70"/>
    </row>
    <row r="21" spans="1:7">
      <c r="A21" s="70"/>
      <c r="B21" s="70"/>
      <c r="C21" s="70"/>
      <c r="D21" s="70"/>
      <c r="E21" s="70"/>
      <c r="F21" s="2">
        <v>274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19" t="s">
        <v>47</v>
      </c>
      <c r="B23" s="8" t="s">
        <v>44</v>
      </c>
      <c r="C23" s="3" t="s">
        <v>4</v>
      </c>
      <c r="D23" s="3">
        <v>12.89</v>
      </c>
      <c r="E23" s="7">
        <f>D23*F21*G21</f>
        <v>10595.58</v>
      </c>
    </row>
    <row r="24" spans="1:7" ht="45">
      <c r="A24" s="6" t="s">
        <v>50</v>
      </c>
      <c r="B24" s="8" t="s">
        <v>35</v>
      </c>
      <c r="C24" s="3" t="s">
        <v>4</v>
      </c>
      <c r="D24" s="3"/>
      <c r="E24" s="7">
        <f>395.38*3</f>
        <v>1186.1399999999999</v>
      </c>
    </row>
    <row r="25" spans="1:7" ht="38.25">
      <c r="A25" s="6" t="s">
        <v>45</v>
      </c>
      <c r="B25" s="8" t="s">
        <v>46</v>
      </c>
      <c r="C25" s="3" t="s">
        <v>4</v>
      </c>
      <c r="D25" s="3">
        <v>0</v>
      </c>
      <c r="E25" s="7">
        <v>0</v>
      </c>
    </row>
    <row r="26" spans="1:7">
      <c r="A26" s="6" t="s">
        <v>42</v>
      </c>
      <c r="B26" s="8" t="s">
        <v>24</v>
      </c>
      <c r="C26" s="3" t="s">
        <v>4</v>
      </c>
      <c r="D26" s="3">
        <v>3.47</v>
      </c>
      <c r="E26" s="7">
        <f>D26*F21*G21</f>
        <v>2852.34</v>
      </c>
    </row>
    <row r="27" spans="1:7" ht="15.75">
      <c r="A27" s="6" t="s">
        <v>34</v>
      </c>
      <c r="B27" s="8" t="s">
        <v>35</v>
      </c>
      <c r="C27" s="3" t="s">
        <v>36</v>
      </c>
      <c r="D27" s="20"/>
      <c r="E27" s="7">
        <v>0</v>
      </c>
    </row>
    <row r="28" spans="1:7" ht="15.75">
      <c r="A28" s="21" t="s">
        <v>53</v>
      </c>
      <c r="B28" s="8" t="s">
        <v>48</v>
      </c>
      <c r="C28" s="3" t="s">
        <v>54</v>
      </c>
      <c r="D28" s="20">
        <v>4</v>
      </c>
      <c r="E28" s="7">
        <f>D28*218.47</f>
        <v>873.88</v>
      </c>
    </row>
    <row r="29" spans="1:7" s="13" customFormat="1" ht="14.25">
      <c r="A29" s="9" t="s">
        <v>25</v>
      </c>
      <c r="B29" s="10"/>
      <c r="C29" s="11"/>
      <c r="D29" s="11"/>
      <c r="E29" s="12">
        <f>SUM(E23:E28)</f>
        <v>15507.939999999999</v>
      </c>
    </row>
    <row r="31" spans="1:7" ht="30.75" customHeight="1">
      <c r="A31" s="76" t="s">
        <v>55</v>
      </c>
      <c r="B31" s="76"/>
      <c r="C31" s="76"/>
      <c r="D31" s="76"/>
      <c r="E31" s="76"/>
    </row>
    <row r="32" spans="1:7" ht="30.75" customHeight="1">
      <c r="A32" s="69" t="s">
        <v>21</v>
      </c>
      <c r="B32" s="69"/>
      <c r="C32" s="69"/>
      <c r="D32" s="69"/>
      <c r="E32" s="69"/>
    </row>
    <row r="33" spans="1:5">
      <c r="A33" s="69" t="s">
        <v>20</v>
      </c>
      <c r="B33" s="69"/>
      <c r="C33" s="69"/>
      <c r="D33" s="69"/>
      <c r="E33" s="69"/>
    </row>
    <row r="34" spans="1:5" ht="30" customHeight="1">
      <c r="A34" s="69" t="s">
        <v>31</v>
      </c>
      <c r="B34" s="69"/>
      <c r="C34" s="69"/>
      <c r="D34" s="69"/>
      <c r="E34" s="69"/>
    </row>
    <row r="35" spans="1:5">
      <c r="A35" s="69" t="s">
        <v>18</v>
      </c>
      <c r="B35" s="69"/>
      <c r="C35" s="69"/>
      <c r="D35" s="69"/>
      <c r="E35" s="69"/>
    </row>
    <row r="36" spans="1:5">
      <c r="A36" s="77" t="s">
        <v>5</v>
      </c>
      <c r="B36" s="77"/>
      <c r="C36" s="77"/>
      <c r="D36" s="77"/>
      <c r="E36" s="77"/>
    </row>
    <row r="37" spans="1:5">
      <c r="A37" s="69" t="s">
        <v>18</v>
      </c>
      <c r="B37" s="69"/>
      <c r="C37" s="69"/>
      <c r="D37" s="69"/>
      <c r="E37" s="69"/>
    </row>
    <row r="38" spans="1:5">
      <c r="A38" s="78" t="s">
        <v>32</v>
      </c>
      <c r="B38" s="78"/>
      <c r="C38" s="78"/>
      <c r="D38" s="78"/>
      <c r="E38" s="78"/>
    </row>
    <row r="39" spans="1:5">
      <c r="B39" s="75" t="s">
        <v>19</v>
      </c>
      <c r="C39" s="75"/>
      <c r="D39" s="75"/>
      <c r="E39" s="5" t="s">
        <v>6</v>
      </c>
    </row>
    <row r="40" spans="1:5">
      <c r="A40" s="24"/>
      <c r="B40" s="24"/>
      <c r="C40" s="24"/>
      <c r="D40" s="24"/>
      <c r="E40" s="24"/>
    </row>
    <row r="41" spans="1:5">
      <c r="A41" s="78" t="s">
        <v>33</v>
      </c>
      <c r="B41" s="78"/>
      <c r="C41" s="78"/>
      <c r="D41" s="78"/>
      <c r="E41" s="78"/>
    </row>
    <row r="42" spans="1:5">
      <c r="B42" s="75" t="s">
        <v>19</v>
      </c>
      <c r="C42" s="75"/>
      <c r="D42" s="75"/>
      <c r="E42" s="5" t="s">
        <v>6</v>
      </c>
    </row>
    <row r="44" spans="1:5">
      <c r="A44" s="17" t="s">
        <v>40</v>
      </c>
    </row>
    <row r="45" spans="1:5">
      <c r="A45" s="13" t="s">
        <v>37</v>
      </c>
      <c r="B45" s="14">
        <v>-5975.06</v>
      </c>
    </row>
    <row r="46" spans="1:5" ht="15.75">
      <c r="A46" s="2" t="s">
        <v>43</v>
      </c>
      <c r="B46" s="15"/>
    </row>
    <row r="47" spans="1:5">
      <c r="A47" s="26" t="s">
        <v>51</v>
      </c>
      <c r="B47" s="16"/>
    </row>
    <row r="48" spans="1:5">
      <c r="A48" s="2" t="s">
        <v>38</v>
      </c>
      <c r="B48" s="16">
        <v>14305.58</v>
      </c>
    </row>
    <row r="49" spans="1:2" ht="18.75" customHeight="1">
      <c r="A49" s="26" t="s">
        <v>41</v>
      </c>
      <c r="B49" s="16">
        <f>E29</f>
        <v>15507.939999999999</v>
      </c>
    </row>
    <row r="50" spans="1:2">
      <c r="A50" s="13" t="s">
        <v>39</v>
      </c>
      <c r="B50" s="18">
        <f>B45+B48-B49</f>
        <v>-7177.4199999999983</v>
      </c>
    </row>
  </sheetData>
  <mergeCells count="30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22" zoomScaleSheetLayoutView="100" workbookViewId="0">
      <selection activeCell="A27" sqref="A27"/>
    </sheetView>
  </sheetViews>
  <sheetFormatPr defaultColWidth="9.140625" defaultRowHeight="15"/>
  <cols>
    <col min="1" max="1" width="37.28515625" style="2" customWidth="1"/>
    <col min="2" max="2" width="19" style="2" customWidth="1"/>
    <col min="3" max="3" width="13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0.75" customHeight="1">
      <c r="A2" s="65" t="s">
        <v>12</v>
      </c>
      <c r="B2" s="66"/>
      <c r="C2" s="66"/>
      <c r="D2" s="66"/>
      <c r="E2" s="66"/>
    </row>
    <row r="3" spans="1:5">
      <c r="A3" s="67" t="s">
        <v>56</v>
      </c>
      <c r="B3" s="67"/>
      <c r="C3" s="67"/>
      <c r="D3" s="67"/>
      <c r="E3" s="67"/>
    </row>
    <row r="4" spans="1:5" s="1" customFormat="1" ht="15.75">
      <c r="A4" s="22" t="s">
        <v>13</v>
      </c>
      <c r="B4" s="23"/>
      <c r="C4" s="23"/>
      <c r="D4" s="68" t="s">
        <v>57</v>
      </c>
      <c r="E4" s="68"/>
    </row>
    <row r="5" spans="1:5">
      <c r="A5" s="28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26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27</v>
      </c>
      <c r="B9" s="69"/>
      <c r="C9" s="69"/>
      <c r="D9" s="69"/>
      <c r="E9" s="69"/>
    </row>
    <row r="10" spans="1:5" ht="28.5" customHeight="1">
      <c r="A10" s="72" t="s">
        <v>14</v>
      </c>
      <c r="B10" s="73"/>
      <c r="C10" s="73"/>
      <c r="D10" s="73"/>
      <c r="E10" s="73"/>
    </row>
    <row r="11" spans="1:5" ht="31.5" customHeight="1">
      <c r="A11" s="69" t="s">
        <v>28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 ht="11.25" customHeight="1">
      <c r="A15" s="27"/>
      <c r="B15" s="28"/>
      <c r="C15" s="28"/>
      <c r="D15" s="28"/>
      <c r="E15" s="28"/>
    </row>
    <row r="16" spans="1:5">
      <c r="A16" s="69" t="s">
        <v>23</v>
      </c>
      <c r="B16" s="69"/>
      <c r="C16" s="69"/>
      <c r="D16" s="69"/>
      <c r="E16" s="69"/>
    </row>
    <row r="17" spans="1:7" ht="10.5" customHeight="1">
      <c r="A17" s="71" t="s">
        <v>16</v>
      </c>
      <c r="B17" s="74"/>
      <c r="C17" s="74"/>
      <c r="D17" s="74"/>
      <c r="E17" s="74"/>
    </row>
    <row r="18" spans="1:7" ht="30.75" customHeight="1">
      <c r="A18" s="69" t="s">
        <v>17</v>
      </c>
      <c r="B18" s="69"/>
      <c r="C18" s="69"/>
      <c r="D18" s="69"/>
      <c r="E18" s="69"/>
    </row>
    <row r="19" spans="1:7" ht="63.75" customHeight="1">
      <c r="A19" s="69" t="s">
        <v>29</v>
      </c>
      <c r="B19" s="69"/>
      <c r="C19" s="69"/>
      <c r="D19" s="69"/>
      <c r="E19" s="69"/>
    </row>
    <row r="20" spans="1:7" ht="33.75" customHeight="1">
      <c r="A20" s="70" t="s">
        <v>30</v>
      </c>
      <c r="B20" s="70"/>
      <c r="C20" s="70"/>
      <c r="D20" s="70"/>
      <c r="E20" s="70"/>
    </row>
    <row r="21" spans="1:7">
      <c r="A21" s="70"/>
      <c r="B21" s="70"/>
      <c r="C21" s="70"/>
      <c r="D21" s="70"/>
      <c r="E21" s="70"/>
      <c r="F21" s="2">
        <v>274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19" t="s">
        <v>47</v>
      </c>
      <c r="B23" s="8" t="s">
        <v>44</v>
      </c>
      <c r="C23" s="3" t="s">
        <v>4</v>
      </c>
      <c r="D23" s="3">
        <v>12.89</v>
      </c>
      <c r="E23" s="7">
        <f>D23*F21*G21</f>
        <v>10595.58</v>
      </c>
    </row>
    <row r="24" spans="1:7" ht="38.25">
      <c r="A24" s="6" t="s">
        <v>45</v>
      </c>
      <c r="B24" s="8" t="s">
        <v>46</v>
      </c>
      <c r="C24" s="3" t="s">
        <v>4</v>
      </c>
      <c r="D24" s="3">
        <v>0</v>
      </c>
      <c r="E24" s="7">
        <v>0</v>
      </c>
    </row>
    <row r="25" spans="1:7">
      <c r="A25" s="6" t="s">
        <v>42</v>
      </c>
      <c r="B25" s="8" t="s">
        <v>24</v>
      </c>
      <c r="C25" s="3" t="s">
        <v>4</v>
      </c>
      <c r="D25" s="3">
        <v>3.47</v>
      </c>
      <c r="E25" s="7">
        <f>D25*F21*G21</f>
        <v>2852.34</v>
      </c>
    </row>
    <row r="26" spans="1:7" ht="15.75">
      <c r="A26" s="6" t="s">
        <v>34</v>
      </c>
      <c r="B26" s="8" t="s">
        <v>58</v>
      </c>
      <c r="C26" s="3" t="s">
        <v>36</v>
      </c>
      <c r="D26" s="20"/>
      <c r="E26" s="7">
        <v>749.71</v>
      </c>
    </row>
    <row r="27" spans="1:7">
      <c r="A27" s="6" t="s">
        <v>59</v>
      </c>
      <c r="B27" s="8" t="s">
        <v>61</v>
      </c>
      <c r="C27" s="3" t="s">
        <v>36</v>
      </c>
      <c r="D27" s="3"/>
      <c r="E27" s="7">
        <v>11390</v>
      </c>
    </row>
    <row r="28" spans="1:7">
      <c r="A28" s="6" t="s">
        <v>60</v>
      </c>
      <c r="B28" s="8" t="s">
        <v>62</v>
      </c>
      <c r="C28" s="3" t="s">
        <v>54</v>
      </c>
      <c r="D28" s="3">
        <v>4</v>
      </c>
      <c r="E28" s="7">
        <f>D28*218.47</f>
        <v>873.88</v>
      </c>
    </row>
    <row r="29" spans="1:7" ht="15.75">
      <c r="A29" s="21"/>
      <c r="B29" s="8"/>
      <c r="C29" s="3"/>
      <c r="D29" s="20"/>
      <c r="E29" s="7"/>
    </row>
    <row r="30" spans="1:7" s="13" customFormat="1" ht="14.25">
      <c r="A30" s="9" t="s">
        <v>25</v>
      </c>
      <c r="B30" s="10"/>
      <c r="C30" s="11"/>
      <c r="D30" s="11"/>
      <c r="E30" s="12">
        <f>SUM(E23:E29)</f>
        <v>26461.510000000002</v>
      </c>
    </row>
    <row r="32" spans="1:7" ht="30.75" customHeight="1">
      <c r="A32" s="76" t="s">
        <v>63</v>
      </c>
      <c r="B32" s="76"/>
      <c r="C32" s="76"/>
      <c r="D32" s="76"/>
      <c r="E32" s="76"/>
    </row>
    <row r="33" spans="1:5" ht="30.75" customHeight="1">
      <c r="A33" s="69" t="s">
        <v>21</v>
      </c>
      <c r="B33" s="69"/>
      <c r="C33" s="69"/>
      <c r="D33" s="69"/>
      <c r="E33" s="69"/>
    </row>
    <row r="34" spans="1:5">
      <c r="A34" s="69" t="s">
        <v>20</v>
      </c>
      <c r="B34" s="69"/>
      <c r="C34" s="69"/>
      <c r="D34" s="69"/>
      <c r="E34" s="69"/>
    </row>
    <row r="35" spans="1:5" ht="30" customHeight="1">
      <c r="A35" s="69" t="s">
        <v>31</v>
      </c>
      <c r="B35" s="69"/>
      <c r="C35" s="69"/>
      <c r="D35" s="69"/>
      <c r="E35" s="69"/>
    </row>
    <row r="36" spans="1:5">
      <c r="A36" s="69" t="s">
        <v>18</v>
      </c>
      <c r="B36" s="69"/>
      <c r="C36" s="69"/>
      <c r="D36" s="69"/>
      <c r="E36" s="69"/>
    </row>
    <row r="37" spans="1:5">
      <c r="A37" s="77" t="s">
        <v>5</v>
      </c>
      <c r="B37" s="77"/>
      <c r="C37" s="77"/>
      <c r="D37" s="77"/>
      <c r="E37" s="77"/>
    </row>
    <row r="38" spans="1:5">
      <c r="A38" s="69" t="s">
        <v>18</v>
      </c>
      <c r="B38" s="69"/>
      <c r="C38" s="69"/>
      <c r="D38" s="69"/>
      <c r="E38" s="69"/>
    </row>
    <row r="39" spans="1:5">
      <c r="A39" s="78" t="s">
        <v>32</v>
      </c>
      <c r="B39" s="78"/>
      <c r="C39" s="78"/>
      <c r="D39" s="78"/>
      <c r="E39" s="78"/>
    </row>
    <row r="40" spans="1:5">
      <c r="B40" s="75" t="s">
        <v>19</v>
      </c>
      <c r="C40" s="75"/>
      <c r="D40" s="75"/>
      <c r="E40" s="5" t="s">
        <v>6</v>
      </c>
    </row>
    <row r="41" spans="1:5">
      <c r="A41" s="27"/>
      <c r="B41" s="27"/>
      <c r="C41" s="27"/>
      <c r="D41" s="27"/>
      <c r="E41" s="27"/>
    </row>
    <row r="42" spans="1:5">
      <c r="A42" s="78" t="s">
        <v>33</v>
      </c>
      <c r="B42" s="78"/>
      <c r="C42" s="78"/>
      <c r="D42" s="78"/>
      <c r="E42" s="78"/>
    </row>
    <row r="43" spans="1:5">
      <c r="B43" s="75" t="s">
        <v>19</v>
      </c>
      <c r="C43" s="75"/>
      <c r="D43" s="75"/>
      <c r="E43" s="5" t="s">
        <v>6</v>
      </c>
    </row>
    <row r="45" spans="1:5">
      <c r="A45" s="17" t="s">
        <v>40</v>
      </c>
    </row>
    <row r="46" spans="1:5">
      <c r="A46" s="13" t="s">
        <v>37</v>
      </c>
      <c r="B46" s="14">
        <f>'1кв'!B50</f>
        <v>-7177.4199999999983</v>
      </c>
    </row>
    <row r="47" spans="1:5" ht="15.75">
      <c r="A47" s="2" t="s">
        <v>43</v>
      </c>
      <c r="B47" s="15"/>
    </row>
    <row r="48" spans="1:5">
      <c r="A48" s="29" t="s">
        <v>51</v>
      </c>
      <c r="B48" s="16"/>
    </row>
    <row r="49" spans="1:2">
      <c r="A49" s="2" t="s">
        <v>38</v>
      </c>
      <c r="B49" s="16">
        <v>14220.99</v>
      </c>
    </row>
    <row r="50" spans="1:2" ht="18.75" customHeight="1">
      <c r="A50" s="29" t="s">
        <v>41</v>
      </c>
      <c r="B50" s="16">
        <f>E30</f>
        <v>26461.510000000002</v>
      </c>
    </row>
    <row r="51" spans="1:2">
      <c r="A51" s="13" t="s">
        <v>39</v>
      </c>
      <c r="B51" s="18">
        <f>B46+B49-B50</f>
        <v>-19417.940000000002</v>
      </c>
    </row>
  </sheetData>
  <mergeCells count="30">
    <mergeCell ref="B43:D43"/>
    <mergeCell ref="A21:E21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22" zoomScaleSheetLayoutView="100" workbookViewId="0">
      <selection activeCell="B48" sqref="B48"/>
    </sheetView>
  </sheetViews>
  <sheetFormatPr defaultColWidth="9.140625" defaultRowHeight="15"/>
  <cols>
    <col min="1" max="1" width="37.28515625" style="2" customWidth="1"/>
    <col min="2" max="2" width="19" style="2" customWidth="1"/>
    <col min="3" max="3" width="13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0.75" customHeight="1">
      <c r="A2" s="65" t="s">
        <v>12</v>
      </c>
      <c r="B2" s="66"/>
      <c r="C2" s="66"/>
      <c r="D2" s="66"/>
      <c r="E2" s="66"/>
    </row>
    <row r="3" spans="1:5">
      <c r="A3" s="67" t="s">
        <v>64</v>
      </c>
      <c r="B3" s="67"/>
      <c r="C3" s="67"/>
      <c r="D3" s="67"/>
      <c r="E3" s="67"/>
    </row>
    <row r="4" spans="1:5" s="1" customFormat="1" ht="15.75">
      <c r="A4" s="22" t="s">
        <v>13</v>
      </c>
      <c r="B4" s="23"/>
      <c r="C4" s="23"/>
      <c r="D4" s="68" t="s">
        <v>65</v>
      </c>
      <c r="E4" s="68"/>
    </row>
    <row r="5" spans="1:5">
      <c r="A5" s="32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26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27</v>
      </c>
      <c r="B9" s="69"/>
      <c r="C9" s="69"/>
      <c r="D9" s="69"/>
      <c r="E9" s="69"/>
    </row>
    <row r="10" spans="1:5" ht="28.5" customHeight="1">
      <c r="A10" s="72" t="s">
        <v>14</v>
      </c>
      <c r="B10" s="73"/>
      <c r="C10" s="73"/>
      <c r="D10" s="73"/>
      <c r="E10" s="73"/>
    </row>
    <row r="11" spans="1:5" ht="31.5" customHeight="1">
      <c r="A11" s="69" t="s">
        <v>28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 ht="11.25" customHeight="1">
      <c r="A15" s="31"/>
      <c r="B15" s="32"/>
      <c r="C15" s="32"/>
      <c r="D15" s="32"/>
      <c r="E15" s="32"/>
    </row>
    <row r="16" spans="1:5">
      <c r="A16" s="69" t="s">
        <v>23</v>
      </c>
      <c r="B16" s="69"/>
      <c r="C16" s="69"/>
      <c r="D16" s="69"/>
      <c r="E16" s="69"/>
    </row>
    <row r="17" spans="1:7" ht="10.5" customHeight="1">
      <c r="A17" s="71" t="s">
        <v>16</v>
      </c>
      <c r="B17" s="74"/>
      <c r="C17" s="74"/>
      <c r="D17" s="74"/>
      <c r="E17" s="74"/>
    </row>
    <row r="18" spans="1:7" ht="30.75" customHeight="1">
      <c r="A18" s="69" t="s">
        <v>17</v>
      </c>
      <c r="B18" s="69"/>
      <c r="C18" s="69"/>
      <c r="D18" s="69"/>
      <c r="E18" s="69"/>
    </row>
    <row r="19" spans="1:7" ht="63.75" customHeight="1">
      <c r="A19" s="69" t="s">
        <v>29</v>
      </c>
      <c r="B19" s="69"/>
      <c r="C19" s="69"/>
      <c r="D19" s="69"/>
      <c r="E19" s="69"/>
    </row>
    <row r="20" spans="1:7" ht="33.75" customHeight="1">
      <c r="A20" s="70" t="s">
        <v>30</v>
      </c>
      <c r="B20" s="70"/>
      <c r="C20" s="70"/>
      <c r="D20" s="70"/>
      <c r="E20" s="70"/>
    </row>
    <row r="21" spans="1:7">
      <c r="A21" s="70"/>
      <c r="B21" s="70"/>
      <c r="C21" s="70"/>
      <c r="D21" s="70"/>
      <c r="E21" s="70"/>
      <c r="F21" s="2">
        <v>274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19" t="s">
        <v>47</v>
      </c>
      <c r="B23" s="8" t="s">
        <v>44</v>
      </c>
      <c r="C23" s="3" t="s">
        <v>4</v>
      </c>
      <c r="D23" s="3">
        <v>13.92</v>
      </c>
      <c r="E23" s="7">
        <f>D23*F21*G21</f>
        <v>11442.24</v>
      </c>
    </row>
    <row r="24" spans="1:7" ht="38.25">
      <c r="A24" s="6" t="s">
        <v>45</v>
      </c>
      <c r="B24" s="8" t="s">
        <v>46</v>
      </c>
      <c r="C24" s="3" t="s">
        <v>4</v>
      </c>
      <c r="D24" s="3">
        <v>0</v>
      </c>
      <c r="E24" s="7">
        <v>0</v>
      </c>
    </row>
    <row r="25" spans="1:7">
      <c r="A25" s="6" t="s">
        <v>42</v>
      </c>
      <c r="B25" s="8" t="s">
        <v>24</v>
      </c>
      <c r="C25" s="3" t="s">
        <v>4</v>
      </c>
      <c r="D25" s="3">
        <v>3.76</v>
      </c>
      <c r="E25" s="7">
        <f>D25*F21*G21</f>
        <v>3090.7200000000003</v>
      </c>
    </row>
    <row r="26" spans="1:7" ht="15.75">
      <c r="A26" s="6" t="s">
        <v>34</v>
      </c>
      <c r="B26" s="8" t="s">
        <v>66</v>
      </c>
      <c r="C26" s="3" t="s">
        <v>36</v>
      </c>
      <c r="D26" s="20"/>
      <c r="E26" s="7">
        <v>0</v>
      </c>
    </row>
    <row r="27" spans="1:7" ht="15.75">
      <c r="A27" s="21"/>
      <c r="B27" s="8"/>
      <c r="C27" s="3"/>
      <c r="D27" s="20"/>
      <c r="E27" s="7"/>
    </row>
    <row r="28" spans="1:7" s="13" customFormat="1" ht="14.25">
      <c r="A28" s="9" t="s">
        <v>25</v>
      </c>
      <c r="B28" s="10"/>
      <c r="C28" s="11"/>
      <c r="D28" s="11"/>
      <c r="E28" s="12">
        <f>SUM(E23:E27)</f>
        <v>14532.96</v>
      </c>
    </row>
    <row r="30" spans="1:7" ht="30.75" customHeight="1">
      <c r="A30" s="76" t="s">
        <v>67</v>
      </c>
      <c r="B30" s="76"/>
      <c r="C30" s="76"/>
      <c r="D30" s="76"/>
      <c r="E30" s="76"/>
    </row>
    <row r="31" spans="1:7" ht="30.75" customHeight="1">
      <c r="A31" s="69" t="s">
        <v>21</v>
      </c>
      <c r="B31" s="69"/>
      <c r="C31" s="69"/>
      <c r="D31" s="69"/>
      <c r="E31" s="69"/>
    </row>
    <row r="32" spans="1:7">
      <c r="A32" s="69" t="s">
        <v>20</v>
      </c>
      <c r="B32" s="69"/>
      <c r="C32" s="69"/>
      <c r="D32" s="69"/>
      <c r="E32" s="69"/>
    </row>
    <row r="33" spans="1:5" ht="30" customHeight="1">
      <c r="A33" s="69" t="s">
        <v>31</v>
      </c>
      <c r="B33" s="69"/>
      <c r="C33" s="69"/>
      <c r="D33" s="69"/>
      <c r="E33" s="69"/>
    </row>
    <row r="34" spans="1:5">
      <c r="A34" s="69" t="s">
        <v>18</v>
      </c>
      <c r="B34" s="69"/>
      <c r="C34" s="69"/>
      <c r="D34" s="69"/>
      <c r="E34" s="69"/>
    </row>
    <row r="35" spans="1:5">
      <c r="A35" s="77" t="s">
        <v>5</v>
      </c>
      <c r="B35" s="77"/>
      <c r="C35" s="77"/>
      <c r="D35" s="77"/>
      <c r="E35" s="77"/>
    </row>
    <row r="36" spans="1:5">
      <c r="A36" s="69" t="s">
        <v>18</v>
      </c>
      <c r="B36" s="69"/>
      <c r="C36" s="69"/>
      <c r="D36" s="69"/>
      <c r="E36" s="69"/>
    </row>
    <row r="37" spans="1:5">
      <c r="A37" s="78" t="s">
        <v>32</v>
      </c>
      <c r="B37" s="78"/>
      <c r="C37" s="78"/>
      <c r="D37" s="78"/>
      <c r="E37" s="78"/>
    </row>
    <row r="38" spans="1:5">
      <c r="B38" s="75" t="s">
        <v>19</v>
      </c>
      <c r="C38" s="75"/>
      <c r="D38" s="75"/>
      <c r="E38" s="5" t="s">
        <v>6</v>
      </c>
    </row>
    <row r="39" spans="1:5">
      <c r="A39" s="31"/>
      <c r="B39" s="31"/>
      <c r="C39" s="31"/>
      <c r="D39" s="31"/>
      <c r="E39" s="31"/>
    </row>
    <row r="40" spans="1:5">
      <c r="A40" s="78" t="s">
        <v>33</v>
      </c>
      <c r="B40" s="78"/>
      <c r="C40" s="78"/>
      <c r="D40" s="78"/>
      <c r="E40" s="78"/>
    </row>
    <row r="41" spans="1:5">
      <c r="B41" s="75" t="s">
        <v>19</v>
      </c>
      <c r="C41" s="75"/>
      <c r="D41" s="75"/>
      <c r="E41" s="5" t="s">
        <v>6</v>
      </c>
    </row>
    <row r="43" spans="1:5">
      <c r="A43" s="17" t="s">
        <v>40</v>
      </c>
    </row>
    <row r="44" spans="1:5">
      <c r="A44" s="13" t="s">
        <v>37</v>
      </c>
      <c r="B44" s="14">
        <f>'2кв'!B51</f>
        <v>-19417.940000000002</v>
      </c>
    </row>
    <row r="45" spans="1:5" ht="15.75">
      <c r="A45" s="2" t="s">
        <v>43</v>
      </c>
      <c r="B45" s="15"/>
    </row>
    <row r="46" spans="1:5">
      <c r="A46" s="30" t="s">
        <v>68</v>
      </c>
      <c r="B46" s="16"/>
    </row>
    <row r="47" spans="1:5">
      <c r="A47" s="2" t="s">
        <v>38</v>
      </c>
      <c r="B47" s="16">
        <v>18240.45</v>
      </c>
    </row>
    <row r="48" spans="1:5" ht="18.75" customHeight="1">
      <c r="A48" s="30" t="s">
        <v>41</v>
      </c>
      <c r="B48" s="16">
        <f>E28</f>
        <v>14532.96</v>
      </c>
    </row>
    <row r="49" spans="1:2">
      <c r="A49" s="13" t="s">
        <v>39</v>
      </c>
      <c r="B49" s="18">
        <f>B44+B47-B48</f>
        <v>-15710.45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35" zoomScaleSheetLayoutView="100" workbookViewId="0">
      <selection activeCell="B49" sqref="B49"/>
    </sheetView>
  </sheetViews>
  <sheetFormatPr defaultColWidth="9.140625" defaultRowHeight="15"/>
  <cols>
    <col min="1" max="1" width="37.28515625" style="2" customWidth="1"/>
    <col min="2" max="2" width="19" style="2" customWidth="1"/>
    <col min="3" max="3" width="13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0.75" customHeight="1">
      <c r="A2" s="65" t="s">
        <v>12</v>
      </c>
      <c r="B2" s="66"/>
      <c r="C2" s="66"/>
      <c r="D2" s="66"/>
      <c r="E2" s="66"/>
    </row>
    <row r="3" spans="1:5">
      <c r="A3" s="67" t="s">
        <v>69</v>
      </c>
      <c r="B3" s="67"/>
      <c r="C3" s="67"/>
      <c r="D3" s="67"/>
      <c r="E3" s="67"/>
    </row>
    <row r="4" spans="1:5" s="1" customFormat="1" ht="15.75">
      <c r="A4" s="22" t="s">
        <v>13</v>
      </c>
      <c r="B4" s="23"/>
      <c r="C4" s="23"/>
      <c r="D4" s="68" t="s">
        <v>70</v>
      </c>
      <c r="E4" s="68"/>
    </row>
    <row r="5" spans="1:5">
      <c r="A5" s="35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26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27</v>
      </c>
      <c r="B9" s="69"/>
      <c r="C9" s="69"/>
      <c r="D9" s="69"/>
      <c r="E9" s="69"/>
    </row>
    <row r="10" spans="1:5" ht="28.5" customHeight="1">
      <c r="A10" s="72" t="s">
        <v>14</v>
      </c>
      <c r="B10" s="73"/>
      <c r="C10" s="73"/>
      <c r="D10" s="73"/>
      <c r="E10" s="73"/>
    </row>
    <row r="11" spans="1:5" ht="31.5" customHeight="1">
      <c r="A11" s="69" t="s">
        <v>28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 ht="11.25" customHeight="1">
      <c r="A15" s="34"/>
      <c r="B15" s="35"/>
      <c r="C15" s="35"/>
      <c r="D15" s="35"/>
      <c r="E15" s="35"/>
    </row>
    <row r="16" spans="1:5">
      <c r="A16" s="69" t="s">
        <v>23</v>
      </c>
      <c r="B16" s="69"/>
      <c r="C16" s="69"/>
      <c r="D16" s="69"/>
      <c r="E16" s="69"/>
    </row>
    <row r="17" spans="1:7" ht="10.5" customHeight="1">
      <c r="A17" s="71" t="s">
        <v>16</v>
      </c>
      <c r="B17" s="74"/>
      <c r="C17" s="74"/>
      <c r="D17" s="74"/>
      <c r="E17" s="74"/>
    </row>
    <row r="18" spans="1:7" ht="30.75" customHeight="1">
      <c r="A18" s="69" t="s">
        <v>17</v>
      </c>
      <c r="B18" s="69"/>
      <c r="C18" s="69"/>
      <c r="D18" s="69"/>
      <c r="E18" s="69"/>
    </row>
    <row r="19" spans="1:7" ht="63.75" customHeight="1">
      <c r="A19" s="69" t="s">
        <v>29</v>
      </c>
      <c r="B19" s="69"/>
      <c r="C19" s="69"/>
      <c r="D19" s="69"/>
      <c r="E19" s="69"/>
    </row>
    <row r="20" spans="1:7" ht="33.75" customHeight="1">
      <c r="A20" s="70" t="s">
        <v>30</v>
      </c>
      <c r="B20" s="70"/>
      <c r="C20" s="70"/>
      <c r="D20" s="70"/>
      <c r="E20" s="70"/>
    </row>
    <row r="21" spans="1:7">
      <c r="A21" s="70"/>
      <c r="B21" s="70"/>
      <c r="C21" s="70"/>
      <c r="D21" s="70"/>
      <c r="E21" s="70"/>
      <c r="F21" s="2">
        <v>274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19" t="s">
        <v>47</v>
      </c>
      <c r="B23" s="8" t="s">
        <v>44</v>
      </c>
      <c r="C23" s="3" t="s">
        <v>4</v>
      </c>
      <c r="D23" s="3">
        <v>13.92</v>
      </c>
      <c r="E23" s="7">
        <f>D23*F21*G21</f>
        <v>11442.24</v>
      </c>
    </row>
    <row r="24" spans="1:7" ht="38.25">
      <c r="A24" s="6" t="s">
        <v>45</v>
      </c>
      <c r="B24" s="8" t="s">
        <v>46</v>
      </c>
      <c r="C24" s="3" t="s">
        <v>4</v>
      </c>
      <c r="D24" s="3">
        <v>0</v>
      </c>
      <c r="E24" s="7">
        <v>0</v>
      </c>
    </row>
    <row r="25" spans="1:7">
      <c r="A25" s="6" t="s">
        <v>42</v>
      </c>
      <c r="B25" s="8" t="s">
        <v>24</v>
      </c>
      <c r="C25" s="3" t="s">
        <v>4</v>
      </c>
      <c r="D25" s="3">
        <v>3.76</v>
      </c>
      <c r="E25" s="7">
        <f>D25*F21*G21</f>
        <v>3090.7200000000003</v>
      </c>
    </row>
    <row r="26" spans="1:7" ht="15.75">
      <c r="A26" s="6" t="s">
        <v>34</v>
      </c>
      <c r="B26" s="8" t="s">
        <v>71</v>
      </c>
      <c r="C26" s="3" t="s">
        <v>36</v>
      </c>
      <c r="D26" s="20"/>
      <c r="E26" s="7">
        <v>3055.59</v>
      </c>
    </row>
    <row r="27" spans="1:7" ht="15.75">
      <c r="A27" s="36" t="s">
        <v>72</v>
      </c>
      <c r="B27" s="8" t="s">
        <v>73</v>
      </c>
      <c r="C27" s="3" t="s">
        <v>54</v>
      </c>
      <c r="D27" s="20">
        <v>12</v>
      </c>
      <c r="E27" s="7">
        <f>12*235.95</f>
        <v>2831.3999999999996</v>
      </c>
    </row>
    <row r="28" spans="1:7" s="13" customFormat="1" ht="14.25">
      <c r="A28" s="9" t="s">
        <v>25</v>
      </c>
      <c r="B28" s="10"/>
      <c r="C28" s="11"/>
      <c r="D28" s="11"/>
      <c r="E28" s="12">
        <f>SUM(E23:E27)</f>
        <v>20419.949999999997</v>
      </c>
    </row>
    <row r="30" spans="1:7" ht="30.75" customHeight="1">
      <c r="A30" s="76" t="s">
        <v>74</v>
      </c>
      <c r="B30" s="76"/>
      <c r="C30" s="76"/>
      <c r="D30" s="76"/>
      <c r="E30" s="76"/>
    </row>
    <row r="31" spans="1:7" ht="30.75" customHeight="1">
      <c r="A31" s="69" t="s">
        <v>21</v>
      </c>
      <c r="B31" s="69"/>
      <c r="C31" s="69"/>
      <c r="D31" s="69"/>
      <c r="E31" s="69"/>
    </row>
    <row r="32" spans="1:7">
      <c r="A32" s="69" t="s">
        <v>20</v>
      </c>
      <c r="B32" s="69"/>
      <c r="C32" s="69"/>
      <c r="D32" s="69"/>
      <c r="E32" s="69"/>
    </row>
    <row r="33" spans="1:5" ht="30" customHeight="1">
      <c r="A33" s="69" t="s">
        <v>31</v>
      </c>
      <c r="B33" s="69"/>
      <c r="C33" s="69"/>
      <c r="D33" s="69"/>
      <c r="E33" s="69"/>
    </row>
    <row r="34" spans="1:5">
      <c r="A34" s="69" t="s">
        <v>18</v>
      </c>
      <c r="B34" s="69"/>
      <c r="C34" s="69"/>
      <c r="D34" s="69"/>
      <c r="E34" s="69"/>
    </row>
    <row r="35" spans="1:5">
      <c r="A35" s="77" t="s">
        <v>5</v>
      </c>
      <c r="B35" s="77"/>
      <c r="C35" s="77"/>
      <c r="D35" s="77"/>
      <c r="E35" s="77"/>
    </row>
    <row r="36" spans="1:5">
      <c r="A36" s="69" t="s">
        <v>18</v>
      </c>
      <c r="B36" s="69"/>
      <c r="C36" s="69"/>
      <c r="D36" s="69"/>
      <c r="E36" s="69"/>
    </row>
    <row r="37" spans="1:5">
      <c r="A37" s="78" t="s">
        <v>32</v>
      </c>
      <c r="B37" s="78"/>
      <c r="C37" s="78"/>
      <c r="D37" s="78"/>
      <c r="E37" s="78"/>
    </row>
    <row r="38" spans="1:5">
      <c r="B38" s="75" t="s">
        <v>19</v>
      </c>
      <c r="C38" s="75"/>
      <c r="D38" s="75"/>
      <c r="E38" s="5" t="s">
        <v>6</v>
      </c>
    </row>
    <row r="39" spans="1:5">
      <c r="A39" s="34"/>
      <c r="B39" s="34"/>
      <c r="C39" s="34"/>
      <c r="D39" s="34"/>
      <c r="E39" s="34"/>
    </row>
    <row r="40" spans="1:5">
      <c r="A40" s="78" t="s">
        <v>33</v>
      </c>
      <c r="B40" s="78"/>
      <c r="C40" s="78"/>
      <c r="D40" s="78"/>
      <c r="E40" s="78"/>
    </row>
    <row r="41" spans="1:5">
      <c r="B41" s="75" t="s">
        <v>19</v>
      </c>
      <c r="C41" s="75"/>
      <c r="D41" s="75"/>
      <c r="E41" s="5" t="s">
        <v>6</v>
      </c>
    </row>
    <row r="43" spans="1:5">
      <c r="A43" s="17" t="s">
        <v>40</v>
      </c>
    </row>
    <row r="44" spans="1:5">
      <c r="A44" s="13" t="s">
        <v>37</v>
      </c>
      <c r="B44" s="14">
        <f>'3кв'!B49</f>
        <v>-15710.45</v>
      </c>
    </row>
    <row r="45" spans="1:5" ht="15.75">
      <c r="A45" s="2" t="s">
        <v>43</v>
      </c>
      <c r="B45" s="15"/>
    </row>
    <row r="46" spans="1:5">
      <c r="A46" s="33" t="s">
        <v>68</v>
      </c>
      <c r="B46" s="16"/>
    </row>
    <row r="47" spans="1:5">
      <c r="A47" s="2" t="s">
        <v>38</v>
      </c>
      <c r="B47" s="16">
        <v>22755</v>
      </c>
    </row>
    <row r="48" spans="1:5" ht="18.75" customHeight="1">
      <c r="A48" s="33" t="s">
        <v>41</v>
      </c>
      <c r="B48" s="16">
        <f>E23+E24+E25+E26+E27</f>
        <v>20419.949999999997</v>
      </c>
    </row>
    <row r="49" spans="1:2">
      <c r="A49" s="13" t="s">
        <v>39</v>
      </c>
      <c r="B49" s="18">
        <f>B44+B47-B48</f>
        <v>-13375.399999999998</v>
      </c>
    </row>
  </sheetData>
  <mergeCells count="30"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22" zoomScaleSheetLayoutView="100" workbookViewId="0">
      <selection activeCell="A37" sqref="A37:XFD38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1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1" t="s">
        <v>75</v>
      </c>
      <c r="B1" s="81"/>
      <c r="C1" s="81"/>
      <c r="D1" s="37"/>
    </row>
    <row r="2" spans="1:5">
      <c r="A2" s="82" t="s">
        <v>76</v>
      </c>
      <c r="B2" s="82"/>
      <c r="C2" s="82"/>
      <c r="D2" s="15"/>
    </row>
    <row r="3" spans="1:5">
      <c r="A3" s="82" t="s">
        <v>77</v>
      </c>
      <c r="B3" s="82"/>
      <c r="C3" s="82"/>
      <c r="D3" s="15"/>
    </row>
    <row r="4" spans="1:5">
      <c r="A4" s="81" t="s">
        <v>96</v>
      </c>
      <c r="B4" s="81"/>
      <c r="C4" s="81"/>
      <c r="D4" s="37"/>
    </row>
    <row r="5" spans="1:5">
      <c r="A5" s="83"/>
      <c r="B5" s="83"/>
      <c r="C5" s="83"/>
    </row>
    <row r="6" spans="1:5">
      <c r="A6" s="15"/>
      <c r="B6" s="38" t="s">
        <v>78</v>
      </c>
      <c r="C6" s="39">
        <f>'1кв'!B45</f>
        <v>-5975.06</v>
      </c>
      <c r="D6" s="40"/>
    </row>
    <row r="7" spans="1:5">
      <c r="A7" s="15"/>
      <c r="B7" s="38" t="s">
        <v>97</v>
      </c>
      <c r="C7" s="41"/>
      <c r="D7" s="40"/>
    </row>
    <row r="8" spans="1:5">
      <c r="A8" s="42" t="s">
        <v>79</v>
      </c>
      <c r="B8" s="43" t="s">
        <v>80</v>
      </c>
      <c r="C8" s="44">
        <f>'1кв'!B48+'2кв'!B49+'3кв'!B47+'4кв'!B47</f>
        <v>69522.02</v>
      </c>
      <c r="D8" s="45"/>
    </row>
    <row r="9" spans="1:5">
      <c r="A9" s="23"/>
      <c r="B9" s="43" t="s">
        <v>81</v>
      </c>
      <c r="C9" s="41">
        <f>SUM(C8:C8)</f>
        <v>69522.02</v>
      </c>
      <c r="D9" s="40"/>
    </row>
    <row r="10" spans="1:5">
      <c r="B10" s="79"/>
      <c r="C10" s="80"/>
      <c r="D10" s="46"/>
    </row>
    <row r="11" spans="1:5">
      <c r="A11" s="47" t="s">
        <v>82</v>
      </c>
      <c r="B11" s="19" t="s">
        <v>47</v>
      </c>
      <c r="C11" s="48">
        <f>'1кв'!E23+'2кв'!E23+'3кв'!E23+'4кв'!E23</f>
        <v>44075.64</v>
      </c>
      <c r="D11" s="46"/>
    </row>
    <row r="12" spans="1:5">
      <c r="B12" s="49" t="s">
        <v>42</v>
      </c>
      <c r="C12" s="48">
        <f>'1кв'!E26+'2кв'!E25+'3кв'!E25+'4кв'!E25</f>
        <v>11886.120000000003</v>
      </c>
      <c r="D12" s="46"/>
      <c r="E12" s="50"/>
    </row>
    <row r="13" spans="1:5" ht="31.5">
      <c r="B13" s="49" t="s">
        <v>50</v>
      </c>
      <c r="C13" s="51">
        <f>'1кв'!E24</f>
        <v>1186.1399999999999</v>
      </c>
      <c r="D13" s="46"/>
    </row>
    <row r="14" spans="1:5">
      <c r="A14" s="47"/>
      <c r="B14" s="52" t="s">
        <v>34</v>
      </c>
      <c r="C14" s="51">
        <f>'1кв'!E27+'2кв'!E26+'3кв'!E26+'4кв'!E26</f>
        <v>3805.3</v>
      </c>
      <c r="D14" s="46"/>
    </row>
    <row r="15" spans="1:5">
      <c r="A15" s="47"/>
      <c r="B15" s="52" t="s">
        <v>98</v>
      </c>
      <c r="C15" s="51">
        <f>'1кв'!E28+'2кв'!E28+'4кв'!E27</f>
        <v>4579.16</v>
      </c>
      <c r="D15" s="46"/>
    </row>
    <row r="16" spans="1:5">
      <c r="A16" s="47"/>
      <c r="B16" s="53" t="s">
        <v>83</v>
      </c>
      <c r="C16" s="51">
        <f>C18</f>
        <v>11390</v>
      </c>
      <c r="D16" s="46"/>
    </row>
    <row r="17" spans="1:5">
      <c r="A17" s="47"/>
      <c r="B17" s="53" t="s">
        <v>84</v>
      </c>
      <c r="C17" s="51"/>
      <c r="D17" s="46"/>
    </row>
    <row r="18" spans="1:5">
      <c r="A18" s="47"/>
      <c r="B18" s="6" t="s">
        <v>99</v>
      </c>
      <c r="C18" s="62">
        <f>'2кв'!E27</f>
        <v>11390</v>
      </c>
      <c r="D18" s="46"/>
    </row>
    <row r="19" spans="1:5">
      <c r="A19" s="47"/>
      <c r="B19" s="54" t="s">
        <v>85</v>
      </c>
      <c r="C19" s="55">
        <f>SUM(C11:C16)</f>
        <v>76922.36</v>
      </c>
      <c r="D19" s="46"/>
    </row>
    <row r="20" spans="1:5">
      <c r="B20" s="56" t="s">
        <v>86</v>
      </c>
      <c r="C20" s="39">
        <f>(C6+C9)-C19</f>
        <v>-13375.399999999994</v>
      </c>
      <c r="D20" s="46"/>
      <c r="E20" s="50"/>
    </row>
    <row r="21" spans="1:5">
      <c r="B21" s="42"/>
      <c r="C21" s="57"/>
      <c r="D21" s="46"/>
    </row>
    <row r="22" spans="1:5">
      <c r="B22" s="42" t="s">
        <v>87</v>
      </c>
      <c r="C22" s="57"/>
      <c r="D22" s="46"/>
    </row>
    <row r="23" spans="1:5">
      <c r="B23" s="42" t="s">
        <v>88</v>
      </c>
      <c r="C23" s="42">
        <v>5038.8599999999997</v>
      </c>
      <c r="D23" s="46"/>
    </row>
    <row r="24" spans="1:5">
      <c r="B24" s="58" t="s">
        <v>89</v>
      </c>
      <c r="C24" s="42">
        <v>6850</v>
      </c>
      <c r="D24" s="46"/>
    </row>
    <row r="25" spans="1:5">
      <c r="B25" s="42" t="s">
        <v>90</v>
      </c>
      <c r="C25" s="42">
        <f>C23-C24</f>
        <v>-1811.1400000000003</v>
      </c>
      <c r="D25" s="46"/>
    </row>
    <row r="26" spans="1:5">
      <c r="B26" s="42"/>
      <c r="C26" s="57"/>
      <c r="D26" s="46"/>
    </row>
    <row r="27" spans="1:5">
      <c r="B27" s="59"/>
      <c r="C27" s="60"/>
      <c r="D27" s="46"/>
    </row>
    <row r="28" spans="1:5">
      <c r="B28" s="42"/>
      <c r="C28" s="57"/>
      <c r="D28" s="46"/>
    </row>
    <row r="29" spans="1:5">
      <c r="B29" s="42" t="s">
        <v>91</v>
      </c>
      <c r="C29" s="57"/>
      <c r="D29" s="46"/>
    </row>
    <row r="30" spans="1:5">
      <c r="B30" s="42" t="s">
        <v>92</v>
      </c>
      <c r="C30" s="57"/>
      <c r="D30" s="46"/>
    </row>
    <row r="31" spans="1:5">
      <c r="A31" s="1" t="s">
        <v>93</v>
      </c>
      <c r="B31" s="42" t="s">
        <v>94</v>
      </c>
      <c r="C31" s="57"/>
      <c r="D31" s="46"/>
    </row>
    <row r="32" spans="1:5">
      <c r="B32" s="42"/>
      <c r="C32" s="57"/>
      <c r="D32" s="46"/>
    </row>
    <row r="33" spans="2:4">
      <c r="B33" s="42"/>
      <c r="C33" s="57"/>
      <c r="D33" s="46"/>
    </row>
    <row r="34" spans="2:4">
      <c r="B34" s="42" t="s">
        <v>95</v>
      </c>
      <c r="C34" s="57"/>
      <c r="D34" s="46"/>
    </row>
    <row r="35" spans="2:4">
      <c r="B35" s="42"/>
      <c r="C35" s="57"/>
      <c r="D35" s="46"/>
    </row>
    <row r="36" spans="2:4">
      <c r="B36" s="42"/>
      <c r="C36" s="57"/>
      <c r="D36" s="46"/>
    </row>
    <row r="37" spans="2:4">
      <c r="D37" s="46"/>
    </row>
    <row r="38" spans="2:4">
      <c r="D38" s="46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2023-03-02T11:49:14Z</dcterms:modified>
</cp:coreProperties>
</file>