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'1кв'!$A$1:$E$48</definedName>
    <definedName name="_xlnm.Print_Area" localSheetId="1">'2кв'!$A$1:$E$49</definedName>
    <definedName name="_xlnm.Print_Area" localSheetId="2">'3кв'!$A$1:$E$48</definedName>
    <definedName name="_xlnm.Print_Area" localSheetId="3">'4кв'!$A$1:$E$47</definedName>
    <definedName name="_xlnm.Print_Area" localSheetId="4">отчет!$A$1:$C$38</definedName>
  </definedNames>
  <calcPr calcId="124519"/>
</workbook>
</file>

<file path=xl/calcChain.xml><?xml version="1.0" encoding="utf-8"?>
<calcChain xmlns="http://schemas.openxmlformats.org/spreadsheetml/2006/main">
  <c r="C19" i="24"/>
  <c r="C18"/>
  <c r="C15"/>
  <c r="C14"/>
  <c r="C13"/>
  <c r="C12"/>
  <c r="C11"/>
  <c r="C8"/>
  <c r="C9" s="1"/>
  <c r="C6"/>
  <c r="C27"/>
  <c r="C16" l="1"/>
  <c r="C21" s="1"/>
  <c r="C22" s="1"/>
  <c r="B43" i="23" l="1"/>
  <c r="E23"/>
  <c r="E22"/>
  <c r="E26" s="1"/>
  <c r="B46" s="1"/>
  <c r="B47" l="1"/>
  <c r="B44" i="22"/>
  <c r="E27" l="1"/>
  <c r="E23"/>
  <c r="E22"/>
  <c r="B47" l="1"/>
  <c r="B48" s="1"/>
  <c r="B45" i="21"/>
  <c r="E28"/>
  <c r="E26"/>
  <c r="E23"/>
  <c r="E22"/>
  <c r="B48" l="1"/>
  <c r="B49" s="1"/>
  <c r="E24" i="20"/>
  <c r="E23"/>
  <c r="E22"/>
  <c r="E27" s="1"/>
  <c r="B47" s="1"/>
  <c r="B48" l="1"/>
</calcChain>
</file>

<file path=xl/sharedStrings.xml><?xml version="1.0" encoding="utf-8"?>
<sst xmlns="http://schemas.openxmlformats.org/spreadsheetml/2006/main" count="258" uniqueCount="97">
  <si>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</si>
  <si>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</si>
  <si>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</si>
  <si>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</si>
  <si>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</si>
  <si>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</si>
  <si>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</si>
  <si>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</si>
  <si>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</si>
  <si>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</si>
  <si>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</si>
  <si>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</si>
  <si>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</si>
  <si>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</si>
  <si>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</si>
  <si>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</si>
  <si>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</si>
  <si>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</si>
  <si>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</si>
  <si>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</si>
  <si>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</si>
  <si>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</si>
  <si>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</si>
  <si>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</si>
  <si>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</si>
  <si>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</si>
  <si>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Юбилейная,31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</si>
  <si>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Завгороднего Евгения Николаевича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</si>
  <si>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№50 от 01.11.2013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</si>
  <si>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№50 от   01.11.2013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</si>
  <si>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Юбилейная</t>
    </r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</si>
  <si>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</si>
  <si>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</si>
  <si>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 в лице председателя совета МКД Завгороднего Е.Н.</t>
  </si>
  <si>
    <t>Стоимость материалов</t>
  </si>
  <si>
    <t>1 квартал</t>
  </si>
  <si>
    <t>руб.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</si>
  <si>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</si>
  <si>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</si>
  <si>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</si>
  <si>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</si>
  <si>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Общая площадь квартир - 224,3м2</t>
  </si>
  <si>
    <t xml:space="preserve">Общехозяйственные расходы </t>
  </si>
  <si>
    <t>Остаток на начало квартала</t>
  </si>
  <si>
    <t>определена приложением № 9 к договору</t>
  </si>
  <si>
    <t>Услуги по содержанию многоквартирного дома</t>
  </si>
  <si>
    <t>за 1 квартал 2021 года</t>
  </si>
  <si>
    <t>Обработка подъездов хлорсодержащими растворами опрыскивание 1 раз в неделю</t>
  </si>
  <si>
    <t>Предъявлено населению 12118,95</t>
  </si>
  <si>
    <t>"31" 03 2022 г.</t>
  </si>
  <si>
    <t xml:space="preserve">           2. Всего за период с "01" 01 2022 г. по "31" 03 2022 г. выполнено работ (оказано услуг) на общую сумму семь тысяч восемьсот шестьдесят восемь рублей 04 копейки</t>
  </si>
  <si>
    <t>за 2 квартал 2022 года</t>
  </si>
  <si>
    <t>"30" 06 2022 г.</t>
  </si>
  <si>
    <t>2 квартал</t>
  </si>
  <si>
    <t>Ремонт подьезда (смета)</t>
  </si>
  <si>
    <t>Ремонт кровли (кв. 2)</t>
  </si>
  <si>
    <t>апрель</t>
  </si>
  <si>
    <t>ч/ч</t>
  </si>
  <si>
    <t xml:space="preserve">           2. Всего за период с "01" 04 2022 г. по "30" 06 2022 г. выполнено работ (оказано услуг) на общую сумму шестьдесят пять тысяч четыреста шестьдесят восемь рублей 30 копеек</t>
  </si>
  <si>
    <t>за 3 квартал 2022 года</t>
  </si>
  <si>
    <t>"30" 09 2022 г.</t>
  </si>
  <si>
    <t>3 квартал</t>
  </si>
  <si>
    <t>Окраска пола на площадке (смета)</t>
  </si>
  <si>
    <t>сентябрь</t>
  </si>
  <si>
    <t xml:space="preserve">           2. Всего за период с "01" 07 2022 г. по "30" 09 2022 г. выполнено работ (оказано услуг) на общую сумму девять тысяч восемьсот шестьдесят семь рублей 04 копейки</t>
  </si>
  <si>
    <t>за 4 квартал 2022 года</t>
  </si>
  <si>
    <t>"31" 12 2022 г.</t>
  </si>
  <si>
    <t>4 квартал</t>
  </si>
  <si>
    <t xml:space="preserve">           2. Всего за период с "01" 10 2022 г. по "31" 12 2022 г. выполнено работ (оказано услуг) на общую сумму семь тысяч двести двадцать шесть рублей 95 копеек.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</si>
  <si>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</si>
  <si>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</si>
  <si>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</si>
  <si>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</si>
  <si>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</si>
  <si>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</si>
  <si>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</si>
  <si>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</si>
  <si>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</si>
  <si>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</si>
  <si>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</si>
  <si>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</si>
  <si>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</si>
  <si>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</si>
  <si>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</si>
  <si>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</si>
  <si>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</si>
  <si>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</si>
  <si>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>Отчет за 2022 год.</t>
  </si>
  <si>
    <t>Перечень предлагаемых работ на 2023 год.</t>
  </si>
  <si>
    <t xml:space="preserve">Получил: </t>
  </si>
  <si>
    <t>Предложение по структуре тарифа на 2023 год.</t>
  </si>
  <si>
    <t>_____________________________________________</t>
  </si>
  <si>
    <t>по ж.д. ул. Юбилейная №31</t>
  </si>
  <si>
    <t>Начислено всего 48475,8</t>
  </si>
  <si>
    <t>непредвиденные работы  5 ч/ч</t>
  </si>
  <si>
    <t xml:space="preserve">    *Ремонт подьезда (смета)</t>
  </si>
  <si>
    <t xml:space="preserve">    *Окраска пола на площадке (смета)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</si>
</sst>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43" fontId="8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3" fontId="3" fillId="2" borderId="5" xfId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/>
    <xf numFmtId="0" fontId="3" fillId="0" borderId="5" xfId="0" applyFont="1" applyBorder="1"/>
    <xf numFmtId="49" fontId="3" fillId="0" borderId="1" xfId="0" applyNumberFormat="1" applyFont="1" applyBorder="1" applyAlignment="1">
      <alignment horizontal="left"/>
    </xf>
    <xf numFmtId="43" fontId="8" fillId="0" borderId="5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0" xfId="0" applyFont="1"/>
    <xf numFmtId="43" fontId="8" fillId="0" borderId="0" xfId="1" applyFont="1" applyAlignment="1">
      <alignment horizontal="left"/>
    </xf>
    <xf numFmtId="43" fontId="3" fillId="0" borderId="0" xfId="1" applyFont="1"/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19" zoomScaleSheetLayoutView="100" workbookViewId="0">
      <selection activeCell="D43" sqref="D43"/>
    </sheetView>
  </sheetViews>
  <sheetFormatPr defaultColWidth="9.140625" defaultRowHeight="15"/>
  <cols>
    <col min="1" max="1" width="36" style="2" bestFit="1" customWidth="1"/>
    <col min="2" max="2" width="20.28515625" style="2" customWidth="1"/>
    <col min="3" max="3" width="13" style="2" customWidth="1"/>
    <col min="4" max="4" width="15" style="2" customWidth="1"/>
    <col min="5" max="5" width="12.42578125" style="2" customWidth="1"/>
    <col min="6" max="7" width="9.140625" style="2"/>
    <col min="8" max="8" width="13.140625" style="2" customWidth="1"/>
    <col min="9" max="10" width="9.140625" style="2"/>
    <col min="11" max="11" width="18.140625" style="2" customWidth="1"/>
    <col min="12" max="16384" width="9.140625" style="2"/>
  </cols>
  <sheetData>
    <row r="1" spans="1:5" ht="15.75">
      <c r="A1" s="66" t="s">
        <v>11</v>
      </c>
      <c r="B1" s="66"/>
      <c r="C1" s="66"/>
      <c r="D1" s="66"/>
      <c r="E1" s="66"/>
    </row>
    <row r="2" spans="1:5" ht="32.25" customHeight="1">
      <c r="A2" s="67" t="s">
        <v>12</v>
      </c>
      <c r="B2" s="68"/>
      <c r="C2" s="68"/>
      <c r="D2" s="68"/>
      <c r="E2" s="68"/>
    </row>
    <row r="3" spans="1:5">
      <c r="A3" s="69" t="s">
        <v>46</v>
      </c>
      <c r="B3" s="69"/>
      <c r="C3" s="69"/>
      <c r="D3" s="69"/>
      <c r="E3" s="69"/>
    </row>
    <row r="4" spans="1:5" s="1" customFormat="1" ht="15.75">
      <c r="A4" s="24" t="s">
        <v>13</v>
      </c>
      <c r="B4" s="25"/>
      <c r="C4" s="25"/>
      <c r="D4" s="70" t="s">
        <v>49</v>
      </c>
      <c r="E4" s="70"/>
    </row>
    <row r="5" spans="1:5">
      <c r="A5" s="27"/>
      <c r="B5" s="4"/>
      <c r="C5" s="4"/>
      <c r="D5" s="4"/>
      <c r="E5" s="4"/>
    </row>
    <row r="6" spans="1:5">
      <c r="A6" s="71" t="s">
        <v>0</v>
      </c>
      <c r="B6" s="71"/>
      <c r="C6" s="71"/>
      <c r="D6" s="71"/>
      <c r="E6" s="71"/>
    </row>
    <row r="7" spans="1:5">
      <c r="A7" s="65" t="s">
        <v>26</v>
      </c>
      <c r="B7" s="65"/>
      <c r="C7" s="65"/>
      <c r="D7" s="65"/>
      <c r="E7" s="65"/>
    </row>
    <row r="8" spans="1:5">
      <c r="A8" s="73" t="s">
        <v>1</v>
      </c>
      <c r="B8" s="73"/>
      <c r="C8" s="73"/>
      <c r="D8" s="73"/>
      <c r="E8" s="73"/>
    </row>
    <row r="9" spans="1:5">
      <c r="A9" s="71" t="s">
        <v>27</v>
      </c>
      <c r="B9" s="71"/>
      <c r="C9" s="71"/>
      <c r="D9" s="71"/>
      <c r="E9" s="71"/>
    </row>
    <row r="10" spans="1:5" ht="24.75" customHeight="1">
      <c r="A10" s="74" t="s">
        <v>14</v>
      </c>
      <c r="B10" s="75"/>
      <c r="C10" s="75"/>
      <c r="D10" s="75"/>
      <c r="E10" s="75"/>
    </row>
    <row r="11" spans="1:5" ht="29.25" customHeight="1">
      <c r="A11" s="71" t="s">
        <v>28</v>
      </c>
      <c r="B11" s="71"/>
      <c r="C11" s="71"/>
      <c r="D11" s="71"/>
      <c r="E11" s="71"/>
    </row>
    <row r="12" spans="1:5">
      <c r="A12" s="73" t="s">
        <v>15</v>
      </c>
      <c r="B12" s="76"/>
      <c r="C12" s="76"/>
      <c r="D12" s="76"/>
      <c r="E12" s="76"/>
    </row>
    <row r="13" spans="1:5">
      <c r="A13" s="71" t="s">
        <v>22</v>
      </c>
      <c r="B13" s="71"/>
      <c r="C13" s="71"/>
      <c r="D13" s="71"/>
      <c r="E13" s="71"/>
    </row>
    <row r="14" spans="1:5">
      <c r="A14" s="73" t="s">
        <v>2</v>
      </c>
      <c r="B14" s="76"/>
      <c r="C14" s="76"/>
      <c r="D14" s="76"/>
      <c r="E14" s="76"/>
    </row>
    <row r="15" spans="1:5">
      <c r="A15" s="71" t="s">
        <v>23</v>
      </c>
      <c r="B15" s="71"/>
      <c r="C15" s="71"/>
      <c r="D15" s="71"/>
      <c r="E15" s="71"/>
    </row>
    <row r="16" spans="1:5">
      <c r="A16" s="73" t="s">
        <v>16</v>
      </c>
      <c r="B16" s="76"/>
      <c r="C16" s="76"/>
      <c r="D16" s="76"/>
      <c r="E16" s="76"/>
    </row>
    <row r="17" spans="1:7" ht="32.25" customHeight="1">
      <c r="A17" s="71" t="s">
        <v>17</v>
      </c>
      <c r="B17" s="71"/>
      <c r="C17" s="71"/>
      <c r="D17" s="71"/>
      <c r="E17" s="71"/>
    </row>
    <row r="18" spans="1:7" ht="62.25" customHeight="1">
      <c r="A18" s="71" t="s">
        <v>29</v>
      </c>
      <c r="B18" s="71"/>
      <c r="C18" s="71"/>
      <c r="D18" s="71"/>
      <c r="E18" s="71"/>
    </row>
    <row r="19" spans="1:7" ht="31.5" customHeight="1">
      <c r="A19" s="72" t="s">
        <v>30</v>
      </c>
      <c r="B19" s="72"/>
      <c r="C19" s="72"/>
      <c r="D19" s="72"/>
      <c r="E19" s="72"/>
    </row>
    <row r="20" spans="1:7">
      <c r="A20" s="72"/>
      <c r="B20" s="72"/>
      <c r="C20" s="72"/>
      <c r="D20" s="72"/>
      <c r="E20" s="72"/>
      <c r="F20" s="2">
        <v>224.3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0" t="s">
        <v>45</v>
      </c>
      <c r="B22" s="8" t="s">
        <v>44</v>
      </c>
      <c r="C22" s="3" t="s">
        <v>4</v>
      </c>
      <c r="D22" s="3">
        <v>6.46</v>
      </c>
      <c r="E22" s="7">
        <f>D22*F20*3</f>
        <v>4346.9340000000002</v>
      </c>
    </row>
    <row r="23" spans="1:7" ht="45">
      <c r="A23" s="6" t="s">
        <v>47</v>
      </c>
      <c r="B23" s="8" t="s">
        <v>35</v>
      </c>
      <c r="C23" s="3" t="s">
        <v>4</v>
      </c>
      <c r="D23" s="3"/>
      <c r="E23" s="7">
        <f>395.38*3</f>
        <v>1186.1399999999999</v>
      </c>
    </row>
    <row r="24" spans="1:7">
      <c r="A24" s="6" t="s">
        <v>42</v>
      </c>
      <c r="B24" s="8" t="s">
        <v>24</v>
      </c>
      <c r="C24" s="3" t="s">
        <v>4</v>
      </c>
      <c r="D24" s="3">
        <v>3.47</v>
      </c>
      <c r="E24" s="7">
        <f>D24*F20*3</f>
        <v>2334.9630000000006</v>
      </c>
    </row>
    <row r="25" spans="1:7" ht="15.75">
      <c r="A25" s="6" t="s">
        <v>34</v>
      </c>
      <c r="B25" s="8" t="s">
        <v>35</v>
      </c>
      <c r="C25" s="3" t="s">
        <v>36</v>
      </c>
      <c r="D25" s="21"/>
      <c r="E25" s="7">
        <v>0</v>
      </c>
    </row>
    <row r="26" spans="1:7" ht="15.75">
      <c r="A26" s="23"/>
      <c r="B26" s="14"/>
      <c r="C26" s="15"/>
      <c r="D26" s="22"/>
      <c r="E26" s="16"/>
    </row>
    <row r="27" spans="1:7" s="13" customFormat="1" ht="14.25">
      <c r="A27" s="9" t="s">
        <v>25</v>
      </c>
      <c r="B27" s="10"/>
      <c r="C27" s="11"/>
      <c r="D27" s="11"/>
      <c r="E27" s="12">
        <f>SUM(E22:E26)</f>
        <v>7868.0370000000012</v>
      </c>
    </row>
    <row r="29" spans="1:7" ht="28.5" customHeight="1">
      <c r="A29" s="78" t="s">
        <v>50</v>
      </c>
      <c r="B29" s="78"/>
      <c r="C29" s="78"/>
      <c r="D29" s="78"/>
      <c r="E29" s="78"/>
    </row>
    <row r="30" spans="1:7" ht="28.5" customHeight="1">
      <c r="A30" s="71" t="s">
        <v>21</v>
      </c>
      <c r="B30" s="71"/>
      <c r="C30" s="71"/>
      <c r="D30" s="71"/>
      <c r="E30" s="71"/>
    </row>
    <row r="31" spans="1:7">
      <c r="A31" s="71" t="s">
        <v>20</v>
      </c>
      <c r="B31" s="71"/>
      <c r="C31" s="71"/>
      <c r="D31" s="71"/>
      <c r="E31" s="71"/>
    </row>
    <row r="32" spans="1:7" ht="30" customHeight="1">
      <c r="A32" s="71" t="s">
        <v>31</v>
      </c>
      <c r="B32" s="71"/>
      <c r="C32" s="71"/>
      <c r="D32" s="71"/>
      <c r="E32" s="71"/>
    </row>
    <row r="33" spans="1:5">
      <c r="A33" s="71" t="s">
        <v>18</v>
      </c>
      <c r="B33" s="71"/>
      <c r="C33" s="71"/>
      <c r="D33" s="71"/>
      <c r="E33" s="71"/>
    </row>
    <row r="34" spans="1:5">
      <c r="A34" s="79" t="s">
        <v>5</v>
      </c>
      <c r="B34" s="79"/>
      <c r="C34" s="79"/>
      <c r="D34" s="79"/>
      <c r="E34" s="79"/>
    </row>
    <row r="35" spans="1:5">
      <c r="A35" s="71" t="s">
        <v>18</v>
      </c>
      <c r="B35" s="71"/>
      <c r="C35" s="71"/>
      <c r="D35" s="71"/>
      <c r="E35" s="71"/>
    </row>
    <row r="36" spans="1:5">
      <c r="A36" s="80" t="s">
        <v>32</v>
      </c>
      <c r="B36" s="80"/>
      <c r="C36" s="80"/>
      <c r="D36" s="80"/>
      <c r="E36" s="80"/>
    </row>
    <row r="37" spans="1:5">
      <c r="B37" s="77" t="s">
        <v>19</v>
      </c>
      <c r="C37" s="77"/>
      <c r="D37" s="77"/>
      <c r="E37" s="5" t="s">
        <v>6</v>
      </c>
    </row>
    <row r="38" spans="1:5">
      <c r="A38" s="26"/>
      <c r="B38" s="26"/>
      <c r="C38" s="26"/>
      <c r="D38" s="26"/>
      <c r="E38" s="26"/>
    </row>
    <row r="39" spans="1:5">
      <c r="A39" s="80" t="s">
        <v>33</v>
      </c>
      <c r="B39" s="80"/>
      <c r="C39" s="80"/>
      <c r="D39" s="80"/>
      <c r="E39" s="80"/>
    </row>
    <row r="40" spans="1:5">
      <c r="B40" s="77" t="s">
        <v>19</v>
      </c>
      <c r="C40" s="77"/>
      <c r="D40" s="77"/>
      <c r="E40" s="5" t="s">
        <v>6</v>
      </c>
    </row>
    <row r="42" spans="1:5">
      <c r="A42" s="2" t="s">
        <v>41</v>
      </c>
    </row>
    <row r="43" spans="1:5">
      <c r="A43" s="13" t="s">
        <v>37</v>
      </c>
    </row>
    <row r="44" spans="1:5">
      <c r="A44" s="2" t="s">
        <v>43</v>
      </c>
      <c r="B44" s="17">
        <v>48840.68</v>
      </c>
    </row>
    <row r="45" spans="1:5" ht="15.75">
      <c r="A45" s="28" t="s">
        <v>48</v>
      </c>
      <c r="B45" s="18"/>
    </row>
    <row r="46" spans="1:5">
      <c r="A46" s="2" t="s">
        <v>38</v>
      </c>
      <c r="B46" s="19">
        <v>12515.1</v>
      </c>
    </row>
    <row r="47" spans="1:5" ht="30">
      <c r="A47" s="28" t="s">
        <v>40</v>
      </c>
      <c r="B47" s="19">
        <f>E27</f>
        <v>7868.0370000000012</v>
      </c>
    </row>
    <row r="48" spans="1:5">
      <c r="A48" s="13" t="s">
        <v>39</v>
      </c>
      <c r="B48" s="17">
        <f>B44+B46-B47</f>
        <v>53487.742999999995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9"/>
  <sheetViews>
    <sheetView view="pageBreakPreview" topLeftCell="A19" zoomScaleSheetLayoutView="100" workbookViewId="0">
      <selection activeCell="A25" sqref="A25"/>
    </sheetView>
  </sheetViews>
  <sheetFormatPr defaultColWidth="9.140625" defaultRowHeight="15"/>
  <cols>
    <col min="1" max="1" width="36" style="2" bestFit="1" customWidth="1"/>
    <col min="2" max="2" width="20.28515625" style="2" customWidth="1"/>
    <col min="3" max="3" width="13" style="2" customWidth="1"/>
    <col min="4" max="4" width="15" style="2" customWidth="1"/>
    <col min="5" max="5" width="12.42578125" style="2" customWidth="1"/>
    <col min="6" max="7" width="9.140625" style="2"/>
    <col min="8" max="8" width="13.140625" style="2" customWidth="1"/>
    <col min="9" max="10" width="9.140625" style="2"/>
    <col min="11" max="11" width="18.140625" style="2" customWidth="1"/>
    <col min="12" max="16384" width="9.140625" style="2"/>
  </cols>
  <sheetData>
    <row r="1" spans="1:5" ht="15.75">
      <c r="A1" s="66" t="s">
        <v>11</v>
      </c>
      <c r="B1" s="66"/>
      <c r="C1" s="66"/>
      <c r="D1" s="66"/>
      <c r="E1" s="66"/>
    </row>
    <row r="2" spans="1:5" ht="32.25" customHeight="1">
      <c r="A2" s="67" t="s">
        <v>12</v>
      </c>
      <c r="B2" s="68"/>
      <c r="C2" s="68"/>
      <c r="D2" s="68"/>
      <c r="E2" s="68"/>
    </row>
    <row r="3" spans="1:5">
      <c r="A3" s="69" t="s">
        <v>51</v>
      </c>
      <c r="B3" s="69"/>
      <c r="C3" s="69"/>
      <c r="D3" s="69"/>
      <c r="E3" s="69"/>
    </row>
    <row r="4" spans="1:5" s="1" customFormat="1" ht="15.75">
      <c r="A4" s="24" t="s">
        <v>13</v>
      </c>
      <c r="B4" s="25"/>
      <c r="C4" s="25"/>
      <c r="D4" s="70" t="s">
        <v>52</v>
      </c>
      <c r="E4" s="70"/>
    </row>
    <row r="5" spans="1:5">
      <c r="A5" s="30"/>
      <c r="B5" s="4"/>
      <c r="C5" s="4"/>
      <c r="D5" s="4"/>
      <c r="E5" s="4"/>
    </row>
    <row r="6" spans="1:5">
      <c r="A6" s="71" t="s">
        <v>0</v>
      </c>
      <c r="B6" s="71"/>
      <c r="C6" s="71"/>
      <c r="D6" s="71"/>
      <c r="E6" s="71"/>
    </row>
    <row r="7" spans="1:5">
      <c r="A7" s="65" t="s">
        <v>26</v>
      </c>
      <c r="B7" s="65"/>
      <c r="C7" s="65"/>
      <c r="D7" s="65"/>
      <c r="E7" s="65"/>
    </row>
    <row r="8" spans="1:5">
      <c r="A8" s="73" t="s">
        <v>1</v>
      </c>
      <c r="B8" s="73"/>
      <c r="C8" s="73"/>
      <c r="D8" s="73"/>
      <c r="E8" s="73"/>
    </row>
    <row r="9" spans="1:5">
      <c r="A9" s="71" t="s">
        <v>27</v>
      </c>
      <c r="B9" s="71"/>
      <c r="C9" s="71"/>
      <c r="D9" s="71"/>
      <c r="E9" s="71"/>
    </row>
    <row r="10" spans="1:5" ht="24.75" customHeight="1">
      <c r="A10" s="74" t="s">
        <v>14</v>
      </c>
      <c r="B10" s="75"/>
      <c r="C10" s="75"/>
      <c r="D10" s="75"/>
      <c r="E10" s="75"/>
    </row>
    <row r="11" spans="1:5" ht="29.25" customHeight="1">
      <c r="A11" s="71" t="s">
        <v>28</v>
      </c>
      <c r="B11" s="71"/>
      <c r="C11" s="71"/>
      <c r="D11" s="71"/>
      <c r="E11" s="71"/>
    </row>
    <row r="12" spans="1:5">
      <c r="A12" s="73" t="s">
        <v>15</v>
      </c>
      <c r="B12" s="76"/>
      <c r="C12" s="76"/>
      <c r="D12" s="76"/>
      <c r="E12" s="76"/>
    </row>
    <row r="13" spans="1:5">
      <c r="A13" s="71" t="s">
        <v>22</v>
      </c>
      <c r="B13" s="71"/>
      <c r="C13" s="71"/>
      <c r="D13" s="71"/>
      <c r="E13" s="71"/>
    </row>
    <row r="14" spans="1:5">
      <c r="A14" s="73" t="s">
        <v>2</v>
      </c>
      <c r="B14" s="76"/>
      <c r="C14" s="76"/>
      <c r="D14" s="76"/>
      <c r="E14" s="76"/>
    </row>
    <row r="15" spans="1:5">
      <c r="A15" s="71" t="s">
        <v>23</v>
      </c>
      <c r="B15" s="71"/>
      <c r="C15" s="71"/>
      <c r="D15" s="71"/>
      <c r="E15" s="71"/>
    </row>
    <row r="16" spans="1:5">
      <c r="A16" s="73" t="s">
        <v>16</v>
      </c>
      <c r="B16" s="76"/>
      <c r="C16" s="76"/>
      <c r="D16" s="76"/>
      <c r="E16" s="76"/>
    </row>
    <row r="17" spans="1:7" ht="32.25" customHeight="1">
      <c r="A17" s="71" t="s">
        <v>17</v>
      </c>
      <c r="B17" s="71"/>
      <c r="C17" s="71"/>
      <c r="D17" s="71"/>
      <c r="E17" s="71"/>
    </row>
    <row r="18" spans="1:7" ht="62.25" customHeight="1">
      <c r="A18" s="71" t="s">
        <v>29</v>
      </c>
      <c r="B18" s="71"/>
      <c r="C18" s="71"/>
      <c r="D18" s="71"/>
      <c r="E18" s="71"/>
    </row>
    <row r="19" spans="1:7" ht="31.5" customHeight="1">
      <c r="A19" s="72" t="s">
        <v>30</v>
      </c>
      <c r="B19" s="72"/>
      <c r="C19" s="72"/>
      <c r="D19" s="72"/>
      <c r="E19" s="72"/>
    </row>
    <row r="20" spans="1:7">
      <c r="A20" s="72"/>
      <c r="B20" s="72"/>
      <c r="C20" s="72"/>
      <c r="D20" s="72"/>
      <c r="E20" s="72"/>
      <c r="F20" s="2">
        <v>224.3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0" t="s">
        <v>45</v>
      </c>
      <c r="B22" s="8" t="s">
        <v>44</v>
      </c>
      <c r="C22" s="3" t="s">
        <v>4</v>
      </c>
      <c r="D22" s="3">
        <v>6.46</v>
      </c>
      <c r="E22" s="7">
        <f>D22*F20*3</f>
        <v>4346.9340000000002</v>
      </c>
    </row>
    <row r="23" spans="1:7">
      <c r="A23" s="6" t="s">
        <v>42</v>
      </c>
      <c r="B23" s="8" t="s">
        <v>24</v>
      </c>
      <c r="C23" s="3" t="s">
        <v>4</v>
      </c>
      <c r="D23" s="3">
        <v>3.47</v>
      </c>
      <c r="E23" s="7">
        <f>D23*F20*3</f>
        <v>2334.9630000000006</v>
      </c>
    </row>
    <row r="24" spans="1:7" ht="16.5" customHeight="1">
      <c r="A24" s="6" t="s">
        <v>34</v>
      </c>
      <c r="B24" s="8" t="s">
        <v>53</v>
      </c>
      <c r="C24" s="3" t="s">
        <v>36</v>
      </c>
      <c r="D24" s="21"/>
      <c r="E24" s="7">
        <v>1006.96</v>
      </c>
    </row>
    <row r="25" spans="1:7" ht="16.5" customHeight="1">
      <c r="A25" s="6" t="s">
        <v>54</v>
      </c>
      <c r="B25" s="8" t="s">
        <v>56</v>
      </c>
      <c r="C25" s="3" t="s">
        <v>36</v>
      </c>
      <c r="D25" s="21"/>
      <c r="E25" s="7">
        <v>56687.09</v>
      </c>
    </row>
    <row r="26" spans="1:7" ht="16.5" customHeight="1">
      <c r="A26" s="6" t="s">
        <v>55</v>
      </c>
      <c r="B26" s="8" t="s">
        <v>56</v>
      </c>
      <c r="C26" s="3" t="s">
        <v>57</v>
      </c>
      <c r="D26" s="21">
        <v>5</v>
      </c>
      <c r="E26" s="7">
        <f>D26*218.47</f>
        <v>1092.3499999999999</v>
      </c>
    </row>
    <row r="27" spans="1:7" ht="15.75">
      <c r="A27" s="23"/>
      <c r="B27" s="14"/>
      <c r="C27" s="15"/>
      <c r="D27" s="22"/>
      <c r="E27" s="16"/>
    </row>
    <row r="28" spans="1:7" s="13" customFormat="1" ht="14.25">
      <c r="A28" s="9" t="s">
        <v>25</v>
      </c>
      <c r="B28" s="10"/>
      <c r="C28" s="11"/>
      <c r="D28" s="11"/>
      <c r="E28" s="12">
        <f>SUM(E22:E27)</f>
        <v>65468.296999999999</v>
      </c>
    </row>
    <row r="30" spans="1:7" ht="28.5" customHeight="1">
      <c r="A30" s="78" t="s">
        <v>58</v>
      </c>
      <c r="B30" s="78"/>
      <c r="C30" s="78"/>
      <c r="D30" s="78"/>
      <c r="E30" s="78"/>
    </row>
    <row r="31" spans="1:7" ht="28.5" customHeight="1">
      <c r="A31" s="71" t="s">
        <v>21</v>
      </c>
      <c r="B31" s="71"/>
      <c r="C31" s="71"/>
      <c r="D31" s="71"/>
      <c r="E31" s="71"/>
    </row>
    <row r="32" spans="1:7">
      <c r="A32" s="71" t="s">
        <v>20</v>
      </c>
      <c r="B32" s="71"/>
      <c r="C32" s="71"/>
      <c r="D32" s="71"/>
      <c r="E32" s="71"/>
    </row>
    <row r="33" spans="1:5" ht="30" customHeight="1">
      <c r="A33" s="71" t="s">
        <v>31</v>
      </c>
      <c r="B33" s="71"/>
      <c r="C33" s="71"/>
      <c r="D33" s="71"/>
      <c r="E33" s="71"/>
    </row>
    <row r="34" spans="1:5">
      <c r="A34" s="71" t="s">
        <v>18</v>
      </c>
      <c r="B34" s="71"/>
      <c r="C34" s="71"/>
      <c r="D34" s="71"/>
      <c r="E34" s="71"/>
    </row>
    <row r="35" spans="1:5">
      <c r="A35" s="79" t="s">
        <v>5</v>
      </c>
      <c r="B35" s="79"/>
      <c r="C35" s="79"/>
      <c r="D35" s="79"/>
      <c r="E35" s="79"/>
    </row>
    <row r="36" spans="1:5">
      <c r="A36" s="71" t="s">
        <v>18</v>
      </c>
      <c r="B36" s="71"/>
      <c r="C36" s="71"/>
      <c r="D36" s="71"/>
      <c r="E36" s="71"/>
    </row>
    <row r="37" spans="1:5">
      <c r="A37" s="80" t="s">
        <v>32</v>
      </c>
      <c r="B37" s="80"/>
      <c r="C37" s="80"/>
      <c r="D37" s="80"/>
      <c r="E37" s="80"/>
    </row>
    <row r="38" spans="1:5">
      <c r="B38" s="77" t="s">
        <v>19</v>
      </c>
      <c r="C38" s="77"/>
      <c r="D38" s="77"/>
      <c r="E38" s="5" t="s">
        <v>6</v>
      </c>
    </row>
    <row r="39" spans="1:5">
      <c r="A39" s="29"/>
      <c r="B39" s="29"/>
      <c r="C39" s="29"/>
      <c r="D39" s="29"/>
      <c r="E39" s="29"/>
    </row>
    <row r="40" spans="1:5">
      <c r="A40" s="80" t="s">
        <v>33</v>
      </c>
      <c r="B40" s="80"/>
      <c r="C40" s="80"/>
      <c r="D40" s="80"/>
      <c r="E40" s="80"/>
    </row>
    <row r="41" spans="1:5">
      <c r="B41" s="77" t="s">
        <v>19</v>
      </c>
      <c r="C41" s="77"/>
      <c r="D41" s="77"/>
      <c r="E41" s="5" t="s">
        <v>6</v>
      </c>
    </row>
    <row r="43" spans="1:5">
      <c r="A43" s="2" t="s">
        <v>41</v>
      </c>
    </row>
    <row r="44" spans="1:5">
      <c r="A44" s="13" t="s">
        <v>37</v>
      </c>
    </row>
    <row r="45" spans="1:5">
      <c r="A45" s="2" t="s">
        <v>43</v>
      </c>
      <c r="B45" s="17">
        <f>'1кв'!B48</f>
        <v>53487.742999999995</v>
      </c>
    </row>
    <row r="46" spans="1:5" ht="15.75">
      <c r="A46" s="31" t="s">
        <v>48</v>
      </c>
      <c r="B46" s="18"/>
    </row>
    <row r="47" spans="1:5">
      <c r="A47" s="2" t="s">
        <v>38</v>
      </c>
      <c r="B47" s="19">
        <v>10081</v>
      </c>
    </row>
    <row r="48" spans="1:5" ht="30">
      <c r="A48" s="31" t="s">
        <v>40</v>
      </c>
      <c r="B48" s="19">
        <f>E28</f>
        <v>65468.296999999999</v>
      </c>
    </row>
    <row r="49" spans="1:2">
      <c r="A49" s="13" t="s">
        <v>39</v>
      </c>
      <c r="B49" s="17">
        <f>B45+B47-B48</f>
        <v>-1899.5540000000037</v>
      </c>
    </row>
  </sheetData>
  <mergeCells count="30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19" zoomScaleSheetLayoutView="100" workbookViewId="0">
      <selection activeCell="E25" sqref="E25"/>
    </sheetView>
  </sheetViews>
  <sheetFormatPr defaultColWidth="9.140625" defaultRowHeight="15"/>
  <cols>
    <col min="1" max="1" width="36" style="2" bestFit="1" customWidth="1"/>
    <col min="2" max="2" width="20.28515625" style="2" customWidth="1"/>
    <col min="3" max="3" width="13" style="2" customWidth="1"/>
    <col min="4" max="4" width="15" style="2" customWidth="1"/>
    <col min="5" max="5" width="12.42578125" style="2" customWidth="1"/>
    <col min="6" max="7" width="9.140625" style="2"/>
    <col min="8" max="8" width="13.140625" style="2" customWidth="1"/>
    <col min="9" max="10" width="9.140625" style="2"/>
    <col min="11" max="11" width="18.140625" style="2" customWidth="1"/>
    <col min="12" max="16384" width="9.140625" style="2"/>
  </cols>
  <sheetData>
    <row r="1" spans="1:5" ht="15.75">
      <c r="A1" s="66" t="s">
        <v>11</v>
      </c>
      <c r="B1" s="66"/>
      <c r="C1" s="66"/>
      <c r="D1" s="66"/>
      <c r="E1" s="66"/>
    </row>
    <row r="2" spans="1:5" ht="32.25" customHeight="1">
      <c r="A2" s="67" t="s">
        <v>12</v>
      </c>
      <c r="B2" s="68"/>
      <c r="C2" s="68"/>
      <c r="D2" s="68"/>
      <c r="E2" s="68"/>
    </row>
    <row r="3" spans="1:5">
      <c r="A3" s="69" t="s">
        <v>59</v>
      </c>
      <c r="B3" s="69"/>
      <c r="C3" s="69"/>
      <c r="D3" s="69"/>
      <c r="E3" s="69"/>
    </row>
    <row r="4" spans="1:5" s="1" customFormat="1" ht="15.75">
      <c r="A4" s="24" t="s">
        <v>13</v>
      </c>
      <c r="B4" s="25"/>
      <c r="C4" s="25"/>
      <c r="D4" s="70" t="s">
        <v>60</v>
      </c>
      <c r="E4" s="70"/>
    </row>
    <row r="5" spans="1:5">
      <c r="A5" s="34"/>
      <c r="B5" s="4"/>
      <c r="C5" s="4"/>
      <c r="D5" s="4"/>
      <c r="E5" s="4"/>
    </row>
    <row r="6" spans="1:5">
      <c r="A6" s="71" t="s">
        <v>0</v>
      </c>
      <c r="B6" s="71"/>
      <c r="C6" s="71"/>
      <c r="D6" s="71"/>
      <c r="E6" s="71"/>
    </row>
    <row r="7" spans="1:5">
      <c r="A7" s="65" t="s">
        <v>26</v>
      </c>
      <c r="B7" s="65"/>
      <c r="C7" s="65"/>
      <c r="D7" s="65"/>
      <c r="E7" s="65"/>
    </row>
    <row r="8" spans="1:5">
      <c r="A8" s="73" t="s">
        <v>1</v>
      </c>
      <c r="B8" s="73"/>
      <c r="C8" s="73"/>
      <c r="D8" s="73"/>
      <c r="E8" s="73"/>
    </row>
    <row r="9" spans="1:5">
      <c r="A9" s="71" t="s">
        <v>27</v>
      </c>
      <c r="B9" s="71"/>
      <c r="C9" s="71"/>
      <c r="D9" s="71"/>
      <c r="E9" s="71"/>
    </row>
    <row r="10" spans="1:5" ht="24.75" customHeight="1">
      <c r="A10" s="74" t="s">
        <v>14</v>
      </c>
      <c r="B10" s="75"/>
      <c r="C10" s="75"/>
      <c r="D10" s="75"/>
      <c r="E10" s="75"/>
    </row>
    <row r="11" spans="1:5" ht="29.25" customHeight="1">
      <c r="A11" s="71" t="s">
        <v>28</v>
      </c>
      <c r="B11" s="71"/>
      <c r="C11" s="71"/>
      <c r="D11" s="71"/>
      <c r="E11" s="71"/>
    </row>
    <row r="12" spans="1:5">
      <c r="A12" s="73" t="s">
        <v>15</v>
      </c>
      <c r="B12" s="76"/>
      <c r="C12" s="76"/>
      <c r="D12" s="76"/>
      <c r="E12" s="76"/>
    </row>
    <row r="13" spans="1:5">
      <c r="A13" s="71" t="s">
        <v>22</v>
      </c>
      <c r="B13" s="71"/>
      <c r="C13" s="71"/>
      <c r="D13" s="71"/>
      <c r="E13" s="71"/>
    </row>
    <row r="14" spans="1:5">
      <c r="A14" s="73" t="s">
        <v>2</v>
      </c>
      <c r="B14" s="76"/>
      <c r="C14" s="76"/>
      <c r="D14" s="76"/>
      <c r="E14" s="76"/>
    </row>
    <row r="15" spans="1:5">
      <c r="A15" s="71" t="s">
        <v>23</v>
      </c>
      <c r="B15" s="71"/>
      <c r="C15" s="71"/>
      <c r="D15" s="71"/>
      <c r="E15" s="71"/>
    </row>
    <row r="16" spans="1:5">
      <c r="A16" s="73" t="s">
        <v>16</v>
      </c>
      <c r="B16" s="76"/>
      <c r="C16" s="76"/>
      <c r="D16" s="76"/>
      <c r="E16" s="76"/>
    </row>
    <row r="17" spans="1:7" ht="32.25" customHeight="1">
      <c r="A17" s="71" t="s">
        <v>17</v>
      </c>
      <c r="B17" s="71"/>
      <c r="C17" s="71"/>
      <c r="D17" s="71"/>
      <c r="E17" s="71"/>
    </row>
    <row r="18" spans="1:7" ht="62.25" customHeight="1">
      <c r="A18" s="71" t="s">
        <v>29</v>
      </c>
      <c r="B18" s="71"/>
      <c r="C18" s="71"/>
      <c r="D18" s="71"/>
      <c r="E18" s="71"/>
    </row>
    <row r="19" spans="1:7" ht="31.5" customHeight="1">
      <c r="A19" s="72" t="s">
        <v>30</v>
      </c>
      <c r="B19" s="72"/>
      <c r="C19" s="72"/>
      <c r="D19" s="72"/>
      <c r="E19" s="72"/>
    </row>
    <row r="20" spans="1:7">
      <c r="A20" s="72"/>
      <c r="B20" s="72"/>
      <c r="C20" s="72"/>
      <c r="D20" s="72"/>
      <c r="E20" s="72"/>
      <c r="F20" s="2">
        <v>224.3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0" t="s">
        <v>45</v>
      </c>
      <c r="B22" s="8" t="s">
        <v>44</v>
      </c>
      <c r="C22" s="3" t="s">
        <v>4</v>
      </c>
      <c r="D22" s="3">
        <v>6.98</v>
      </c>
      <c r="E22" s="7">
        <f>D22*F20*3</f>
        <v>4696.8420000000006</v>
      </c>
    </row>
    <row r="23" spans="1:7">
      <c r="A23" s="6" t="s">
        <v>42</v>
      </c>
      <c r="B23" s="8" t="s">
        <v>24</v>
      </c>
      <c r="C23" s="3" t="s">
        <v>4</v>
      </c>
      <c r="D23" s="3">
        <v>3.76</v>
      </c>
      <c r="E23" s="7">
        <f>D23*F20*3</f>
        <v>2530.1039999999998</v>
      </c>
    </row>
    <row r="24" spans="1:7" ht="16.5" customHeight="1">
      <c r="A24" s="6" t="s">
        <v>34</v>
      </c>
      <c r="B24" s="8" t="s">
        <v>61</v>
      </c>
      <c r="C24" s="3" t="s">
        <v>36</v>
      </c>
      <c r="D24" s="21"/>
      <c r="E24" s="7">
        <v>0</v>
      </c>
    </row>
    <row r="25" spans="1:7" ht="16.5" customHeight="1">
      <c r="A25" s="6" t="s">
        <v>62</v>
      </c>
      <c r="B25" s="8" t="s">
        <v>63</v>
      </c>
      <c r="C25" s="3" t="s">
        <v>36</v>
      </c>
      <c r="D25" s="21"/>
      <c r="E25" s="7">
        <v>2640.09</v>
      </c>
    </row>
    <row r="26" spans="1:7" ht="15.75">
      <c r="A26" s="23"/>
      <c r="B26" s="14"/>
      <c r="C26" s="15"/>
      <c r="D26" s="22"/>
      <c r="E26" s="16"/>
    </row>
    <row r="27" spans="1:7" s="13" customFormat="1" ht="14.25">
      <c r="A27" s="9" t="s">
        <v>25</v>
      </c>
      <c r="B27" s="10"/>
      <c r="C27" s="11"/>
      <c r="D27" s="11"/>
      <c r="E27" s="12">
        <f>SUM(E22:E26)</f>
        <v>9867.0360000000001</v>
      </c>
    </row>
    <row r="29" spans="1:7" ht="28.5" customHeight="1">
      <c r="A29" s="78" t="s">
        <v>64</v>
      </c>
      <c r="B29" s="78"/>
      <c r="C29" s="78"/>
      <c r="D29" s="78"/>
      <c r="E29" s="78"/>
    </row>
    <row r="30" spans="1:7" ht="28.5" customHeight="1">
      <c r="A30" s="71" t="s">
        <v>21</v>
      </c>
      <c r="B30" s="71"/>
      <c r="C30" s="71"/>
      <c r="D30" s="71"/>
      <c r="E30" s="71"/>
    </row>
    <row r="31" spans="1:7">
      <c r="A31" s="71" t="s">
        <v>20</v>
      </c>
      <c r="B31" s="71"/>
      <c r="C31" s="71"/>
      <c r="D31" s="71"/>
      <c r="E31" s="71"/>
    </row>
    <row r="32" spans="1:7" ht="30" customHeight="1">
      <c r="A32" s="71" t="s">
        <v>31</v>
      </c>
      <c r="B32" s="71"/>
      <c r="C32" s="71"/>
      <c r="D32" s="71"/>
      <c r="E32" s="71"/>
    </row>
    <row r="33" spans="1:5">
      <c r="A33" s="71" t="s">
        <v>18</v>
      </c>
      <c r="B33" s="71"/>
      <c r="C33" s="71"/>
      <c r="D33" s="71"/>
      <c r="E33" s="71"/>
    </row>
    <row r="34" spans="1:5">
      <c r="A34" s="79" t="s">
        <v>5</v>
      </c>
      <c r="B34" s="79"/>
      <c r="C34" s="79"/>
      <c r="D34" s="79"/>
      <c r="E34" s="79"/>
    </row>
    <row r="35" spans="1:5">
      <c r="A35" s="71" t="s">
        <v>18</v>
      </c>
      <c r="B35" s="71"/>
      <c r="C35" s="71"/>
      <c r="D35" s="71"/>
      <c r="E35" s="71"/>
    </row>
    <row r="36" spans="1:5">
      <c r="A36" s="80" t="s">
        <v>32</v>
      </c>
      <c r="B36" s="80"/>
      <c r="C36" s="80"/>
      <c r="D36" s="80"/>
      <c r="E36" s="80"/>
    </row>
    <row r="37" spans="1:5">
      <c r="B37" s="77" t="s">
        <v>19</v>
      </c>
      <c r="C37" s="77"/>
      <c r="D37" s="77"/>
      <c r="E37" s="5" t="s">
        <v>6</v>
      </c>
    </row>
    <row r="38" spans="1:5">
      <c r="A38" s="33"/>
      <c r="B38" s="33"/>
      <c r="C38" s="33"/>
      <c r="D38" s="33"/>
      <c r="E38" s="33"/>
    </row>
    <row r="39" spans="1:5">
      <c r="A39" s="80" t="s">
        <v>33</v>
      </c>
      <c r="B39" s="80"/>
      <c r="C39" s="80"/>
      <c r="D39" s="80"/>
      <c r="E39" s="80"/>
    </row>
    <row r="40" spans="1:5">
      <c r="B40" s="77" t="s">
        <v>19</v>
      </c>
      <c r="C40" s="77"/>
      <c r="D40" s="77"/>
      <c r="E40" s="5" t="s">
        <v>6</v>
      </c>
    </row>
    <row r="42" spans="1:5">
      <c r="A42" s="2" t="s">
        <v>41</v>
      </c>
    </row>
    <row r="43" spans="1:5">
      <c r="A43" s="13" t="s">
        <v>37</v>
      </c>
    </row>
    <row r="44" spans="1:5">
      <c r="A44" s="2" t="s">
        <v>43</v>
      </c>
      <c r="B44" s="17">
        <f>'2кв'!B49</f>
        <v>-1899.5540000000037</v>
      </c>
    </row>
    <row r="45" spans="1:5" ht="15.75">
      <c r="A45" s="32" t="s">
        <v>48</v>
      </c>
      <c r="B45" s="18"/>
    </row>
    <row r="46" spans="1:5">
      <c r="A46" s="2" t="s">
        <v>38</v>
      </c>
      <c r="B46" s="19">
        <v>10179.209999999999</v>
      </c>
    </row>
    <row r="47" spans="1:5" ht="30">
      <c r="A47" s="32" t="s">
        <v>40</v>
      </c>
      <c r="B47" s="19">
        <f>E27</f>
        <v>9867.0360000000001</v>
      </c>
    </row>
    <row r="48" spans="1:5">
      <c r="A48" s="13" t="s">
        <v>39</v>
      </c>
      <c r="B48" s="17">
        <f>B44+B46-B47</f>
        <v>-1587.3800000000047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7"/>
  <sheetViews>
    <sheetView view="pageBreakPreview" topLeftCell="A34" zoomScaleSheetLayoutView="100" workbookViewId="0">
      <selection activeCell="B46" sqref="B46"/>
    </sheetView>
  </sheetViews>
  <sheetFormatPr defaultColWidth="9.140625" defaultRowHeight="15"/>
  <cols>
    <col min="1" max="1" width="36" style="2" bestFit="1" customWidth="1"/>
    <col min="2" max="2" width="20.28515625" style="2" customWidth="1"/>
    <col min="3" max="3" width="13" style="2" customWidth="1"/>
    <col min="4" max="4" width="15" style="2" customWidth="1"/>
    <col min="5" max="5" width="12.42578125" style="2" customWidth="1"/>
    <col min="6" max="7" width="9.140625" style="2"/>
    <col min="8" max="8" width="13.140625" style="2" customWidth="1"/>
    <col min="9" max="10" width="9.140625" style="2"/>
    <col min="11" max="11" width="18.140625" style="2" customWidth="1"/>
    <col min="12" max="16384" width="9.140625" style="2"/>
  </cols>
  <sheetData>
    <row r="1" spans="1:5" ht="15.75">
      <c r="A1" s="66" t="s">
        <v>11</v>
      </c>
      <c r="B1" s="66"/>
      <c r="C1" s="66"/>
      <c r="D1" s="66"/>
      <c r="E1" s="66"/>
    </row>
    <row r="2" spans="1:5" ht="32.25" customHeight="1">
      <c r="A2" s="67" t="s">
        <v>12</v>
      </c>
      <c r="B2" s="68"/>
      <c r="C2" s="68"/>
      <c r="D2" s="68"/>
      <c r="E2" s="68"/>
    </row>
    <row r="3" spans="1:5">
      <c r="A3" s="69" t="s">
        <v>65</v>
      </c>
      <c r="B3" s="69"/>
      <c r="C3" s="69"/>
      <c r="D3" s="69"/>
      <c r="E3" s="69"/>
    </row>
    <row r="4" spans="1:5" s="1" customFormat="1" ht="15.75">
      <c r="A4" s="24" t="s">
        <v>13</v>
      </c>
      <c r="B4" s="25"/>
      <c r="C4" s="25"/>
      <c r="D4" s="70" t="s">
        <v>66</v>
      </c>
      <c r="E4" s="70"/>
    </row>
    <row r="5" spans="1:5">
      <c r="A5" s="37"/>
      <c r="B5" s="4"/>
      <c r="C5" s="4"/>
      <c r="D5" s="4"/>
      <c r="E5" s="4"/>
    </row>
    <row r="6" spans="1:5">
      <c r="A6" s="71" t="s">
        <v>0</v>
      </c>
      <c r="B6" s="71"/>
      <c r="C6" s="71"/>
      <c r="D6" s="71"/>
      <c r="E6" s="71"/>
    </row>
    <row r="7" spans="1:5">
      <c r="A7" s="65" t="s">
        <v>26</v>
      </c>
      <c r="B7" s="65"/>
      <c r="C7" s="65"/>
      <c r="D7" s="65"/>
      <c r="E7" s="65"/>
    </row>
    <row r="8" spans="1:5">
      <c r="A8" s="73" t="s">
        <v>1</v>
      </c>
      <c r="B8" s="73"/>
      <c r="C8" s="73"/>
      <c r="D8" s="73"/>
      <c r="E8" s="73"/>
    </row>
    <row r="9" spans="1:5">
      <c r="A9" s="71" t="s">
        <v>27</v>
      </c>
      <c r="B9" s="71"/>
      <c r="C9" s="71"/>
      <c r="D9" s="71"/>
      <c r="E9" s="71"/>
    </row>
    <row r="10" spans="1:5" ht="24.75" customHeight="1">
      <c r="A10" s="74" t="s">
        <v>14</v>
      </c>
      <c r="B10" s="75"/>
      <c r="C10" s="75"/>
      <c r="D10" s="75"/>
      <c r="E10" s="75"/>
    </row>
    <row r="11" spans="1:5" ht="29.25" customHeight="1">
      <c r="A11" s="71" t="s">
        <v>28</v>
      </c>
      <c r="B11" s="71"/>
      <c r="C11" s="71"/>
      <c r="D11" s="71"/>
      <c r="E11" s="71"/>
    </row>
    <row r="12" spans="1:5">
      <c r="A12" s="73" t="s">
        <v>15</v>
      </c>
      <c r="B12" s="76"/>
      <c r="C12" s="76"/>
      <c r="D12" s="76"/>
      <c r="E12" s="76"/>
    </row>
    <row r="13" spans="1:5">
      <c r="A13" s="71" t="s">
        <v>22</v>
      </c>
      <c r="B13" s="71"/>
      <c r="C13" s="71"/>
      <c r="D13" s="71"/>
      <c r="E13" s="71"/>
    </row>
    <row r="14" spans="1:5">
      <c r="A14" s="73" t="s">
        <v>2</v>
      </c>
      <c r="B14" s="76"/>
      <c r="C14" s="76"/>
      <c r="D14" s="76"/>
      <c r="E14" s="76"/>
    </row>
    <row r="15" spans="1:5">
      <c r="A15" s="71" t="s">
        <v>23</v>
      </c>
      <c r="B15" s="71"/>
      <c r="C15" s="71"/>
      <c r="D15" s="71"/>
      <c r="E15" s="71"/>
    </row>
    <row r="16" spans="1:5">
      <c r="A16" s="73" t="s">
        <v>16</v>
      </c>
      <c r="B16" s="76"/>
      <c r="C16" s="76"/>
      <c r="D16" s="76"/>
      <c r="E16" s="76"/>
    </row>
    <row r="17" spans="1:7" ht="32.25" customHeight="1">
      <c r="A17" s="71" t="s">
        <v>17</v>
      </c>
      <c r="B17" s="71"/>
      <c r="C17" s="71"/>
      <c r="D17" s="71"/>
      <c r="E17" s="71"/>
    </row>
    <row r="18" spans="1:7" ht="62.25" customHeight="1">
      <c r="A18" s="71" t="s">
        <v>29</v>
      </c>
      <c r="B18" s="71"/>
      <c r="C18" s="71"/>
      <c r="D18" s="71"/>
      <c r="E18" s="71"/>
    </row>
    <row r="19" spans="1:7" ht="31.5" customHeight="1">
      <c r="A19" s="72" t="s">
        <v>30</v>
      </c>
      <c r="B19" s="72"/>
      <c r="C19" s="72"/>
      <c r="D19" s="72"/>
      <c r="E19" s="72"/>
    </row>
    <row r="20" spans="1:7">
      <c r="A20" s="72"/>
      <c r="B20" s="72"/>
      <c r="C20" s="72"/>
      <c r="D20" s="72"/>
      <c r="E20" s="72"/>
      <c r="F20" s="2">
        <v>224.3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0" t="s">
        <v>45</v>
      </c>
      <c r="B22" s="8" t="s">
        <v>44</v>
      </c>
      <c r="C22" s="3" t="s">
        <v>4</v>
      </c>
      <c r="D22" s="3">
        <v>6.98</v>
      </c>
      <c r="E22" s="7">
        <f>D22*F20*3</f>
        <v>4696.8420000000006</v>
      </c>
    </row>
    <row r="23" spans="1:7">
      <c r="A23" s="6" t="s">
        <v>42</v>
      </c>
      <c r="B23" s="8" t="s">
        <v>24</v>
      </c>
      <c r="C23" s="3" t="s">
        <v>4</v>
      </c>
      <c r="D23" s="3">
        <v>3.76</v>
      </c>
      <c r="E23" s="7">
        <f>D23*F20*3</f>
        <v>2530.1039999999998</v>
      </c>
    </row>
    <row r="24" spans="1:7" ht="16.5" customHeight="1">
      <c r="A24" s="6" t="s">
        <v>34</v>
      </c>
      <c r="B24" s="8" t="s">
        <v>67</v>
      </c>
      <c r="C24" s="3" t="s">
        <v>36</v>
      </c>
      <c r="D24" s="21"/>
      <c r="E24" s="7">
        <v>0</v>
      </c>
    </row>
    <row r="25" spans="1:7" ht="15.75">
      <c r="A25" s="23"/>
      <c r="B25" s="14"/>
      <c r="C25" s="15"/>
      <c r="D25" s="22"/>
      <c r="E25" s="16"/>
    </row>
    <row r="26" spans="1:7" s="13" customFormat="1" ht="14.25">
      <c r="A26" s="9" t="s">
        <v>25</v>
      </c>
      <c r="B26" s="10"/>
      <c r="C26" s="11"/>
      <c r="D26" s="11"/>
      <c r="E26" s="12">
        <f>SUM(E22:E25)</f>
        <v>7226.9459999999999</v>
      </c>
    </row>
    <row r="28" spans="1:7" ht="28.5" customHeight="1">
      <c r="A28" s="78" t="s">
        <v>68</v>
      </c>
      <c r="B28" s="78"/>
      <c r="C28" s="78"/>
      <c r="D28" s="78"/>
      <c r="E28" s="78"/>
    </row>
    <row r="29" spans="1:7" ht="28.5" customHeight="1">
      <c r="A29" s="71" t="s">
        <v>21</v>
      </c>
      <c r="B29" s="71"/>
      <c r="C29" s="71"/>
      <c r="D29" s="71"/>
      <c r="E29" s="71"/>
    </row>
    <row r="30" spans="1:7">
      <c r="A30" s="71" t="s">
        <v>20</v>
      </c>
      <c r="B30" s="71"/>
      <c r="C30" s="71"/>
      <c r="D30" s="71"/>
      <c r="E30" s="71"/>
    </row>
    <row r="31" spans="1:7" ht="30" customHeight="1">
      <c r="A31" s="71" t="s">
        <v>31</v>
      </c>
      <c r="B31" s="71"/>
      <c r="C31" s="71"/>
      <c r="D31" s="71"/>
      <c r="E31" s="71"/>
    </row>
    <row r="32" spans="1:7">
      <c r="A32" s="71" t="s">
        <v>18</v>
      </c>
      <c r="B32" s="71"/>
      <c r="C32" s="71"/>
      <c r="D32" s="71"/>
      <c r="E32" s="71"/>
    </row>
    <row r="33" spans="1:5">
      <c r="A33" s="79" t="s">
        <v>5</v>
      </c>
      <c r="B33" s="79"/>
      <c r="C33" s="79"/>
      <c r="D33" s="79"/>
      <c r="E33" s="79"/>
    </row>
    <row r="34" spans="1:5">
      <c r="A34" s="71" t="s">
        <v>18</v>
      </c>
      <c r="B34" s="71"/>
      <c r="C34" s="71"/>
      <c r="D34" s="71"/>
      <c r="E34" s="71"/>
    </row>
    <row r="35" spans="1:5">
      <c r="A35" s="80" t="s">
        <v>32</v>
      </c>
      <c r="B35" s="80"/>
      <c r="C35" s="80"/>
      <c r="D35" s="80"/>
      <c r="E35" s="80"/>
    </row>
    <row r="36" spans="1:5">
      <c r="B36" s="77" t="s">
        <v>19</v>
      </c>
      <c r="C36" s="77"/>
      <c r="D36" s="77"/>
      <c r="E36" s="5" t="s">
        <v>6</v>
      </c>
    </row>
    <row r="37" spans="1:5">
      <c r="A37" s="36"/>
      <c r="B37" s="36"/>
      <c r="C37" s="36"/>
      <c r="D37" s="36"/>
      <c r="E37" s="36"/>
    </row>
    <row r="38" spans="1:5">
      <c r="A38" s="80" t="s">
        <v>33</v>
      </c>
      <c r="B38" s="80"/>
      <c r="C38" s="80"/>
      <c r="D38" s="80"/>
      <c r="E38" s="80"/>
    </row>
    <row r="39" spans="1:5">
      <c r="B39" s="77" t="s">
        <v>19</v>
      </c>
      <c r="C39" s="77"/>
      <c r="D39" s="77"/>
      <c r="E39" s="5" t="s">
        <v>6</v>
      </c>
    </row>
    <row r="41" spans="1:5">
      <c r="A41" s="2" t="s">
        <v>41</v>
      </c>
    </row>
    <row r="42" spans="1:5">
      <c r="A42" s="13" t="s">
        <v>37</v>
      </c>
    </row>
    <row r="43" spans="1:5">
      <c r="A43" s="2" t="s">
        <v>43</v>
      </c>
      <c r="B43" s="17">
        <f>'3кв'!B48</f>
        <v>-1587.3800000000047</v>
      </c>
    </row>
    <row r="44" spans="1:5" ht="15.75">
      <c r="A44" s="35" t="s">
        <v>48</v>
      </c>
      <c r="B44" s="18"/>
    </row>
    <row r="45" spans="1:5">
      <c r="A45" s="2" t="s">
        <v>38</v>
      </c>
      <c r="B45" s="19">
        <v>8099.99</v>
      </c>
    </row>
    <row r="46" spans="1:5" ht="30">
      <c r="A46" s="35" t="s">
        <v>40</v>
      </c>
      <c r="B46" s="19">
        <f>E26</f>
        <v>7226.9459999999999</v>
      </c>
    </row>
    <row r="47" spans="1:5">
      <c r="A47" s="13" t="s">
        <v>39</v>
      </c>
      <c r="B47" s="17">
        <f>B43+B45-B46</f>
        <v>-714.33600000000479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0"/>
  <sheetViews>
    <sheetView tabSelected="1" view="pageBreakPreview" topLeftCell="A19" zoomScaleSheetLayoutView="100" workbookViewId="0">
      <selection activeCell="A31" sqref="A31:XFD31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64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3" t="s">
        <v>69</v>
      </c>
      <c r="B1" s="83"/>
      <c r="C1" s="83"/>
      <c r="D1" s="38"/>
    </row>
    <row r="2" spans="1:5">
      <c r="A2" s="84" t="s">
        <v>70</v>
      </c>
      <c r="B2" s="84"/>
      <c r="C2" s="84"/>
      <c r="D2" s="18"/>
    </row>
    <row r="3" spans="1:5">
      <c r="A3" s="84" t="s">
        <v>71</v>
      </c>
      <c r="B3" s="84"/>
      <c r="C3" s="84"/>
      <c r="D3" s="18"/>
    </row>
    <row r="4" spans="1:5">
      <c r="A4" s="83" t="s">
        <v>92</v>
      </c>
      <c r="B4" s="83"/>
      <c r="C4" s="83"/>
      <c r="D4" s="38"/>
    </row>
    <row r="5" spans="1:5">
      <c r="A5" s="85"/>
      <c r="B5" s="85"/>
      <c r="C5" s="85"/>
    </row>
    <row r="6" spans="1:5">
      <c r="A6" s="18"/>
      <c r="B6" s="39" t="s">
        <v>72</v>
      </c>
      <c r="C6" s="40">
        <f>'1кв'!B44</f>
        <v>48840.68</v>
      </c>
      <c r="D6" s="41"/>
    </row>
    <row r="7" spans="1:5">
      <c r="A7" s="18"/>
      <c r="B7" s="39" t="s">
        <v>93</v>
      </c>
      <c r="C7" s="42"/>
      <c r="D7" s="41"/>
    </row>
    <row r="8" spans="1:5">
      <c r="A8" s="43" t="s">
        <v>73</v>
      </c>
      <c r="B8" s="44" t="s">
        <v>74</v>
      </c>
      <c r="C8" s="45">
        <f>'1кв'!B46+'2кв'!B47+'3кв'!B46+'4кв'!B45</f>
        <v>40875.299999999996</v>
      </c>
      <c r="D8" s="46"/>
    </row>
    <row r="9" spans="1:5">
      <c r="A9" s="25"/>
      <c r="B9" s="44" t="s">
        <v>75</v>
      </c>
      <c r="C9" s="42">
        <f>SUM(C8:C8)</f>
        <v>40875.299999999996</v>
      </c>
      <c r="D9" s="41"/>
    </row>
    <row r="10" spans="1:5">
      <c r="B10" s="81"/>
      <c r="C10" s="82"/>
      <c r="D10" s="47"/>
    </row>
    <row r="11" spans="1:5">
      <c r="A11" s="48" t="s">
        <v>76</v>
      </c>
      <c r="B11" s="20" t="s">
        <v>77</v>
      </c>
      <c r="C11" s="49">
        <f>'1кв'!E22+'2кв'!E22+'3кв'!E22+'4кв'!E22</f>
        <v>18087.552000000003</v>
      </c>
      <c r="D11" s="47"/>
    </row>
    <row r="12" spans="1:5">
      <c r="B12" s="50" t="s">
        <v>42</v>
      </c>
      <c r="C12" s="49">
        <f>'1кв'!E24+'2кв'!E23+'3кв'!E23+'4кв'!E23</f>
        <v>9730.134</v>
      </c>
      <c r="D12" s="47"/>
      <c r="E12" s="51"/>
    </row>
    <row r="13" spans="1:5" ht="31.5">
      <c r="B13" s="50" t="s">
        <v>78</v>
      </c>
      <c r="C13" s="52">
        <f>'1кв'!E23</f>
        <v>1186.1399999999999</v>
      </c>
      <c r="D13" s="47"/>
    </row>
    <row r="14" spans="1:5">
      <c r="A14" s="48"/>
      <c r="B14" s="53" t="s">
        <v>34</v>
      </c>
      <c r="C14" s="52">
        <f>'1кв'!E25+'2кв'!E24+'3кв'!E24+'4кв'!E24</f>
        <v>1006.96</v>
      </c>
      <c r="D14" s="47"/>
    </row>
    <row r="15" spans="1:5">
      <c r="A15" s="48"/>
      <c r="B15" s="53" t="s">
        <v>94</v>
      </c>
      <c r="C15" s="52">
        <f>'2кв'!E26</f>
        <v>1092.3499999999999</v>
      </c>
      <c r="D15" s="47"/>
    </row>
    <row r="16" spans="1:5">
      <c r="A16" s="48"/>
      <c r="B16" s="54" t="s">
        <v>79</v>
      </c>
      <c r="C16" s="52">
        <f>C18+C19</f>
        <v>59327.179999999993</v>
      </c>
      <c r="D16" s="47"/>
    </row>
    <row r="17" spans="1:5">
      <c r="A17" s="48"/>
      <c r="B17" s="54" t="s">
        <v>80</v>
      </c>
      <c r="C17" s="52"/>
      <c r="D17" s="47"/>
    </row>
    <row r="18" spans="1:5">
      <c r="A18" s="48"/>
      <c r="B18" s="6" t="s">
        <v>95</v>
      </c>
      <c r="C18" s="52">
        <f>'2кв'!E25</f>
        <v>56687.09</v>
      </c>
      <c r="D18" s="47"/>
    </row>
    <row r="19" spans="1:5">
      <c r="A19" s="48"/>
      <c r="B19" s="6" t="s">
        <v>96</v>
      </c>
      <c r="C19" s="52">
        <f>'3кв'!E25</f>
        <v>2640.09</v>
      </c>
      <c r="D19" s="47"/>
    </row>
    <row r="20" spans="1:5">
      <c r="A20" s="48"/>
      <c r="B20" s="55"/>
      <c r="C20" s="56"/>
      <c r="D20" s="47"/>
    </row>
    <row r="21" spans="1:5">
      <c r="A21" s="48"/>
      <c r="B21" s="57" t="s">
        <v>81</v>
      </c>
      <c r="C21" s="58">
        <f>SUM(C11:C16)</f>
        <v>90430.315999999992</v>
      </c>
      <c r="D21" s="47"/>
    </row>
    <row r="22" spans="1:5">
      <c r="B22" s="59" t="s">
        <v>82</v>
      </c>
      <c r="C22" s="40">
        <f>(C6+C9)-C21</f>
        <v>-714.33599999999569</v>
      </c>
      <c r="D22" s="47"/>
      <c r="E22" s="51"/>
    </row>
    <row r="23" spans="1:5">
      <c r="B23" s="43"/>
      <c r="C23" s="60"/>
      <c r="D23" s="47"/>
    </row>
    <row r="24" spans="1:5">
      <c r="B24" s="43" t="s">
        <v>83</v>
      </c>
      <c r="C24" s="60"/>
      <c r="D24" s="47"/>
    </row>
    <row r="25" spans="1:5">
      <c r="B25" s="43" t="s">
        <v>84</v>
      </c>
      <c r="C25" s="43">
        <v>25172.18</v>
      </c>
      <c r="D25" s="47"/>
    </row>
    <row r="26" spans="1:5">
      <c r="B26" s="61" t="s">
        <v>85</v>
      </c>
      <c r="C26" s="43">
        <v>32772.68</v>
      </c>
      <c r="D26" s="47"/>
    </row>
    <row r="27" spans="1:5">
      <c r="B27" s="43" t="s">
        <v>86</v>
      </c>
      <c r="C27" s="43">
        <f>C25-C26</f>
        <v>-7600.5</v>
      </c>
      <c r="D27" s="47"/>
    </row>
    <row r="28" spans="1:5">
      <c r="B28" s="43"/>
      <c r="C28" s="60"/>
      <c r="D28" s="47"/>
    </row>
    <row r="29" spans="1:5">
      <c r="B29" s="62"/>
      <c r="C29" s="63"/>
      <c r="D29" s="47"/>
    </row>
    <row r="30" spans="1:5">
      <c r="B30" s="43"/>
      <c r="C30" s="60"/>
      <c r="D30" s="47"/>
    </row>
    <row r="31" spans="1:5">
      <c r="B31" s="43" t="s">
        <v>87</v>
      </c>
      <c r="C31" s="60"/>
      <c r="D31" s="47"/>
    </row>
    <row r="32" spans="1:5">
      <c r="B32" s="43" t="s">
        <v>88</v>
      </c>
      <c r="C32" s="60"/>
      <c r="D32" s="47"/>
    </row>
    <row r="33" spans="1:4">
      <c r="A33" s="1" t="s">
        <v>89</v>
      </c>
      <c r="B33" s="43" t="s">
        <v>90</v>
      </c>
      <c r="C33" s="60"/>
      <c r="D33" s="47"/>
    </row>
    <row r="34" spans="1:4">
      <c r="B34" s="43"/>
      <c r="C34" s="60"/>
      <c r="D34" s="47"/>
    </row>
    <row r="35" spans="1:4">
      <c r="B35" s="43"/>
      <c r="C35" s="60"/>
      <c r="D35" s="47"/>
    </row>
    <row r="36" spans="1:4">
      <c r="B36" s="43" t="s">
        <v>91</v>
      </c>
      <c r="C36" s="60"/>
      <c r="D36" s="47"/>
    </row>
    <row r="37" spans="1:4">
      <c r="B37" s="43"/>
      <c r="C37" s="60"/>
      <c r="D37" s="47"/>
    </row>
    <row r="38" spans="1:4">
      <c r="B38" s="43"/>
      <c r="C38" s="60"/>
      <c r="D38" s="47"/>
    </row>
    <row r="39" spans="1:4">
      <c r="D39" s="47"/>
    </row>
    <row r="40" spans="1:4">
      <c r="D40" s="47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2023-03-02T11:48:45Z</dcterms:modified>
</cp:coreProperties>
</file>