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 activeTab="4"/>
  </bookViews>
  <sheets>
    <sheet name="1кв" sheetId="20" r:id="rId1"/>
    <sheet name="2 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'1кв'!$A$1:$E$55</definedName>
    <definedName name="_xlnm.Print_Area" localSheetId="1">'2 кв'!$A$1:$E$53</definedName>
    <definedName name="_xlnm.Print_Area" localSheetId="2">'3кв'!$A$1:$E$52</definedName>
    <definedName name="_xlnm.Print_Area" localSheetId="3">'4кв'!$A$1:$E$51</definedName>
    <definedName name="_xlnm.Print_Area" localSheetId="4">отчет!$A$1:$C$41</definedName>
  </definedNames>
  <calcPr calcId="124519"/>
</workbook>
</file>

<file path=xl/calcChain.xml><?xml version="1.0" encoding="utf-8"?>
<calcChain xmlns="http://schemas.openxmlformats.org/spreadsheetml/2006/main">
  <c r="C19" i="24"/>
  <c r="C18"/>
  <c r="C9"/>
  <c r="C6"/>
  <c r="C29"/>
  <c r="E25" i="23" l="1"/>
  <c r="C15" i="24" s="1"/>
  <c r="B47" i="23"/>
  <c r="E24"/>
  <c r="E22"/>
  <c r="E27" l="1"/>
  <c r="B48" s="1"/>
  <c r="E27" i="22"/>
  <c r="C21" i="24" s="1"/>
  <c r="E26" i="22"/>
  <c r="C20" i="24" s="1"/>
  <c r="B48" i="22"/>
  <c r="E24"/>
  <c r="E22"/>
  <c r="E28" s="1"/>
  <c r="C17" i="24" l="1"/>
  <c r="B49" i="22"/>
  <c r="B49" i="21"/>
  <c r="E24"/>
  <c r="E22"/>
  <c r="E29" l="1"/>
  <c r="B50" s="1"/>
  <c r="B51" i="20"/>
  <c r="C8" i="24" s="1"/>
  <c r="C10" s="1"/>
  <c r="E28" i="20"/>
  <c r="E29"/>
  <c r="E27"/>
  <c r="C16" i="24" s="1"/>
  <c r="E25" i="20" l="1"/>
  <c r="C13" i="24" s="1"/>
  <c r="E23" i="20"/>
  <c r="C14" i="24" s="1"/>
  <c r="E22" i="20"/>
  <c r="C12" i="24" l="1"/>
  <c r="C23" s="1"/>
  <c r="C24" s="1"/>
  <c r="E31" i="20"/>
  <c r="B52" s="1"/>
  <c r="B53"/>
  <c r="B46" i="21" s="1"/>
  <c r="B51" s="1"/>
  <c r="B45" i="22" s="1"/>
  <c r="B50" s="1"/>
  <c r="B44" i="23" s="1"/>
  <c r="B49" s="1"/>
</calcChain>
</file>

<file path=xl/sharedStrings.xml><?xml version="1.0" encoding="utf-8"?>
<sst xmlns="http://schemas.openxmlformats.org/spreadsheetml/2006/main" count="289" uniqueCount="105">
  <si>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</si>
  <si>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</si>
  <si>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</si>
  <si>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</si>
  <si>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</si>
  <si>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</si>
  <si>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</si>
  <si>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</si>
  <si>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</si>
  <si>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</si>
  <si>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</si>
  <si>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</si>
  <si>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</si>
  <si>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</si>
  <si>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</si>
  <si>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</si>
  <si>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</si>
  <si>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</si>
  <si>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</si>
  <si>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</si>
  <si>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</si>
  <si>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</si>
  <si>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</si>
  <si>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</si>
  <si>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г. Россошь, ул. Василевского, д. 50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</si>
  <si>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Василевского</t>
    </r>
  </si>
  <si>
    <t>постоянно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</si>
  <si>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</si>
  <si>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</si>
  <si>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</si>
  <si>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</si>
  <si>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</si>
  <si>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</si>
  <si>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</si>
  <si>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</si>
  <si>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определена приложением № 9 к договору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</si>
  <si>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</si>
  <si>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</si>
  <si>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</si>
  <si>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- 1433,1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</si>
  <si>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Битюкова Михаила Афанасьевича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</si>
  <si>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16 от 28.12.2016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</si>
  <si>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№84  от   01.01.2017 г.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</si>
  <si>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МКД Битюкова М.А.</t>
    </r>
  </si>
  <si>
    <t>Работы по содержанию и текущему ремонту</t>
  </si>
  <si>
    <t>Остаток на начало квартала</t>
  </si>
  <si>
    <t xml:space="preserve">Общехозяйственные расходы </t>
  </si>
  <si>
    <t>Услуги по содержанию многоквартирного дома</t>
  </si>
  <si>
    <t>Обработка подъездов хлорсодержащими растворами опрыскивание 1 раз в неделю</t>
  </si>
  <si>
    <t>Предъявлено населению 83277,54</t>
  </si>
  <si>
    <t>интернет Ростелеком</t>
  </si>
  <si>
    <t>за 1 квартал 2022 года</t>
  </si>
  <si>
    <t>"31" 03 2022 г.</t>
  </si>
  <si>
    <t xml:space="preserve">Заделка трещин, стыков мастикой на мягкой кровле </t>
  </si>
  <si>
    <t>Ремонт мягкой кровли (кв.12)</t>
  </si>
  <si>
    <t>Уборка подалов (кв.25)</t>
  </si>
  <si>
    <t>февраль</t>
  </si>
  <si>
    <t>март</t>
  </si>
  <si>
    <t>ч/ч</t>
  </si>
  <si>
    <t xml:space="preserve">           2. Всего за период  "01" 01 2022 г. по "31" 03 2022 г. выполнено работ (оказано услуг) на общую сумму восемьдесят три тысячи сто семьдесят один рубль 62 копейки</t>
  </si>
  <si>
    <t>за 2 квартал 2022 года</t>
  </si>
  <si>
    <t>"30" 06 2022 г.</t>
  </si>
  <si>
    <t>2 квартал</t>
  </si>
  <si>
    <t>ремонт кровли после урагана (смета)</t>
  </si>
  <si>
    <t xml:space="preserve">апрель  </t>
  </si>
  <si>
    <t xml:space="preserve">           2. Всего за период  "01" 04 2022 г. по "30" 06 2022 г. выполнено работ (оказано услуг) на общую сумму восемьдесят тысяч триста сорок три рубля 20 копеек</t>
  </si>
  <si>
    <t>Установка стенда на дет. Площаке, реконструкция качелей</t>
  </si>
  <si>
    <t>3 квартал</t>
  </si>
  <si>
    <t>за 3 квартал 2022 года</t>
  </si>
  <si>
    <t>"30" 09 2022 г.</t>
  </si>
  <si>
    <t>Ремонт , окраска урн</t>
  </si>
  <si>
    <t>Частичный ремонт мягкой кровли (кв.12)</t>
  </si>
  <si>
    <t>август</t>
  </si>
  <si>
    <t xml:space="preserve">           2. Всего за период с "01" 07 2022 г. по "30" 09 2022 г. выполнено работ (оказано услуг) на общую сумму семьдесят тысяч четыреста двадцать один рубль 24 копейки</t>
  </si>
  <si>
    <t>Предъявлено населению 79537,05</t>
  </si>
  <si>
    <t>за 4 квартал 2022 года</t>
  </si>
  <si>
    <t>"31" 12 2022 г.</t>
  </si>
  <si>
    <t>4 квартал</t>
  </si>
  <si>
    <t xml:space="preserve">           2. Всего за период с "01" 10 2022 г. по "31" 12 2022 г. выполнено работ (оказано услуг) на общую сумму шестьдесят семь тысяч пятьсот четырнадцать рублей 00 копеек.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</si>
  <si>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</si>
  <si>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</si>
  <si>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</si>
  <si>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</si>
  <si>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</si>
  <si>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</si>
  <si>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</si>
  <si>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</si>
  <si>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</si>
  <si>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</si>
  <si>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</si>
  <si>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</si>
  <si>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</si>
  <si>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</si>
  <si>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</si>
  <si>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</si>
  <si>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</si>
  <si>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</si>
  <si>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</si>
  <si>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</si>
  <si>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</si>
  <si>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</si>
  <si>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</si>
  <si>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ул.Василевского,д.50</t>
  </si>
  <si>
    <t>Начислено всего 325629,18</t>
  </si>
  <si>
    <t>Непредвиденные работы 35ч/ч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</si>
</sst>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5" fillId="0" borderId="0"/>
    <xf numFmtId="0" fontId="19" fillId="0" borderId="0"/>
    <xf numFmtId="0" fontId="20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0" borderId="0" xfId="1" applyFont="1"/>
    <xf numFmtId="43" fontId="7" fillId="0" borderId="0" xfId="0" applyNumberFormat="1" applyFont="1"/>
    <xf numFmtId="0" fontId="11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4" fillId="0" borderId="0" xfId="0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5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3" fillId="0" borderId="4" xfId="0" applyFont="1" applyFill="1" applyBorder="1" applyAlignment="1">
      <alignment wrapText="1"/>
    </xf>
    <xf numFmtId="0" fontId="13" fillId="0" borderId="5" xfId="0" applyFont="1" applyBorder="1" applyAlignment="1"/>
    <xf numFmtId="0" fontId="13" fillId="0" borderId="4" xfId="0" applyFont="1" applyBorder="1"/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0" fontId="4" fillId="0" borderId="1" xfId="0" applyFont="1" applyBorder="1"/>
    <xf numFmtId="49" fontId="3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1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6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view="pageBreakPreview" topLeftCell="A22" zoomScaleSheetLayoutView="100" workbookViewId="0">
      <selection activeCell="B53" sqref="B53"/>
    </sheetView>
  </sheetViews>
  <sheetFormatPr defaultColWidth="9.140625" defaultRowHeight="15"/>
  <cols>
    <col min="1" max="1" width="31.5703125" style="2" customWidth="1"/>
    <col min="2" max="2" width="22.42578125" style="2" customWidth="1"/>
    <col min="3" max="3" width="14.42578125" style="2" customWidth="1"/>
    <col min="4" max="4" width="16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>
      <c r="A1" s="68" t="s">
        <v>11</v>
      </c>
      <c r="B1" s="68"/>
      <c r="C1" s="68"/>
      <c r="D1" s="68"/>
      <c r="E1" s="68"/>
    </row>
    <row r="2" spans="1:5" ht="30.75" customHeight="1">
      <c r="A2" s="69" t="s">
        <v>12</v>
      </c>
      <c r="B2" s="70"/>
      <c r="C2" s="70"/>
      <c r="D2" s="70"/>
      <c r="E2" s="70"/>
    </row>
    <row r="3" spans="1:5">
      <c r="A3" s="71" t="s">
        <v>51</v>
      </c>
      <c r="B3" s="71"/>
      <c r="C3" s="71"/>
      <c r="D3" s="71"/>
      <c r="E3" s="71"/>
    </row>
    <row r="4" spans="1:5" s="1" customFormat="1" ht="15.75">
      <c r="A4" s="25" t="s">
        <v>13</v>
      </c>
      <c r="B4" s="4"/>
      <c r="C4" s="4"/>
      <c r="D4" s="72" t="s">
        <v>52</v>
      </c>
      <c r="E4" s="72"/>
    </row>
    <row r="5" spans="1:5">
      <c r="A5" s="28"/>
      <c r="B5" s="4"/>
      <c r="C5" s="4"/>
      <c r="D5" s="4"/>
      <c r="E5" s="4"/>
    </row>
    <row r="6" spans="1:5" ht="18.75" customHeight="1">
      <c r="A6" s="73" t="s">
        <v>0</v>
      </c>
      <c r="B6" s="73"/>
      <c r="C6" s="73"/>
      <c r="D6" s="73"/>
      <c r="E6" s="73"/>
    </row>
    <row r="7" spans="1:5">
      <c r="A7" s="67" t="s">
        <v>24</v>
      </c>
      <c r="B7" s="67"/>
      <c r="C7" s="67"/>
      <c r="D7" s="67"/>
      <c r="E7" s="67"/>
    </row>
    <row r="8" spans="1:5">
      <c r="A8" s="75" t="s">
        <v>1</v>
      </c>
      <c r="B8" s="75"/>
      <c r="C8" s="75"/>
      <c r="D8" s="75"/>
      <c r="E8" s="75"/>
    </row>
    <row r="9" spans="1:5" ht="17.25" customHeight="1">
      <c r="A9" s="73" t="s">
        <v>40</v>
      </c>
      <c r="B9" s="73"/>
      <c r="C9" s="73"/>
      <c r="D9" s="73"/>
      <c r="E9" s="73"/>
    </row>
    <row r="10" spans="1:5" ht="26.25" customHeight="1">
      <c r="A10" s="76" t="s">
        <v>14</v>
      </c>
      <c r="B10" s="77"/>
      <c r="C10" s="77"/>
      <c r="D10" s="77"/>
      <c r="E10" s="77"/>
    </row>
    <row r="11" spans="1:5" ht="30.75" customHeight="1">
      <c r="A11" s="73" t="s">
        <v>41</v>
      </c>
      <c r="B11" s="73"/>
      <c r="C11" s="73"/>
      <c r="D11" s="73"/>
      <c r="E11" s="73"/>
    </row>
    <row r="12" spans="1:5" ht="16.5" customHeight="1">
      <c r="A12" s="75" t="s">
        <v>15</v>
      </c>
      <c r="B12" s="78"/>
      <c r="C12" s="78"/>
      <c r="D12" s="78"/>
      <c r="E12" s="78"/>
    </row>
    <row r="13" spans="1:5">
      <c r="A13" s="73" t="s">
        <v>28</v>
      </c>
      <c r="B13" s="73"/>
      <c r="C13" s="73"/>
      <c r="D13" s="73"/>
      <c r="E13" s="73"/>
    </row>
    <row r="14" spans="1:5" ht="18" customHeight="1">
      <c r="A14" s="75" t="s">
        <v>2</v>
      </c>
      <c r="B14" s="78"/>
      <c r="C14" s="78"/>
      <c r="D14" s="78"/>
      <c r="E14" s="78"/>
    </row>
    <row r="15" spans="1:5" ht="16.5" customHeight="1">
      <c r="A15" s="73" t="s">
        <v>27</v>
      </c>
      <c r="B15" s="73"/>
      <c r="C15" s="73"/>
      <c r="D15" s="73"/>
      <c r="E15" s="73"/>
    </row>
    <row r="16" spans="1:5" ht="10.15" customHeight="1">
      <c r="A16" s="75" t="s">
        <v>16</v>
      </c>
      <c r="B16" s="78"/>
      <c r="C16" s="78"/>
      <c r="D16" s="78"/>
      <c r="E16" s="78"/>
    </row>
    <row r="17" spans="1:8" ht="32.450000000000003" customHeight="1">
      <c r="A17" s="73" t="s">
        <v>17</v>
      </c>
      <c r="B17" s="73"/>
      <c r="C17" s="73"/>
      <c r="D17" s="73"/>
      <c r="E17" s="73"/>
    </row>
    <row r="18" spans="1:8" ht="57.6" customHeight="1">
      <c r="A18" s="73" t="s">
        <v>42</v>
      </c>
      <c r="B18" s="73"/>
      <c r="C18" s="73"/>
      <c r="D18" s="73"/>
      <c r="E18" s="73"/>
    </row>
    <row r="19" spans="1:8" ht="37.5" customHeight="1">
      <c r="A19" s="74" t="s">
        <v>25</v>
      </c>
      <c r="B19" s="74"/>
      <c r="C19" s="74"/>
      <c r="D19" s="74"/>
      <c r="E19" s="74"/>
    </row>
    <row r="20" spans="1:8" ht="15.75" customHeight="1">
      <c r="A20" s="74"/>
      <c r="B20" s="74"/>
      <c r="C20" s="74"/>
      <c r="D20" s="74"/>
      <c r="E20" s="74"/>
      <c r="F20" s="2">
        <v>1433.1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1.5">
      <c r="A22" s="23" t="s">
        <v>47</v>
      </c>
      <c r="B22" s="9" t="s">
        <v>35</v>
      </c>
      <c r="C22" s="3" t="s">
        <v>4</v>
      </c>
      <c r="D22" s="3">
        <v>11.97</v>
      </c>
      <c r="E22" s="8">
        <f>D22*F20*G20</f>
        <v>51462.620999999999</v>
      </c>
    </row>
    <row r="23" spans="1:8" ht="45">
      <c r="A23" s="7" t="s">
        <v>48</v>
      </c>
      <c r="B23" s="9" t="s">
        <v>31</v>
      </c>
      <c r="C23" s="3" t="s">
        <v>4</v>
      </c>
      <c r="D23" s="3"/>
      <c r="E23" s="8">
        <f>1587.59*3</f>
        <v>4762.7699999999995</v>
      </c>
    </row>
    <row r="24" spans="1:8" ht="30">
      <c r="A24" s="7" t="s">
        <v>22</v>
      </c>
      <c r="B24" s="9" t="s">
        <v>23</v>
      </c>
      <c r="C24" s="3" t="s">
        <v>4</v>
      </c>
      <c r="D24" s="3"/>
      <c r="E24" s="8">
        <v>0</v>
      </c>
    </row>
    <row r="25" spans="1:8">
      <c r="A25" s="7" t="s">
        <v>46</v>
      </c>
      <c r="B25" s="9" t="s">
        <v>26</v>
      </c>
      <c r="C25" s="3" t="s">
        <v>4</v>
      </c>
      <c r="D25" s="3">
        <v>3.6</v>
      </c>
      <c r="E25" s="8">
        <f>D25*F20*G20</f>
        <v>15477.48</v>
      </c>
    </row>
    <row r="26" spans="1:8">
      <c r="A26" s="7" t="s">
        <v>30</v>
      </c>
      <c r="B26" s="9" t="s">
        <v>31</v>
      </c>
      <c r="C26" s="3" t="s">
        <v>32</v>
      </c>
      <c r="D26" s="3"/>
      <c r="E26" s="8">
        <v>3822.3</v>
      </c>
      <c r="H26" s="15"/>
    </row>
    <row r="27" spans="1:8" ht="30">
      <c r="A27" s="24" t="s">
        <v>53</v>
      </c>
      <c r="B27" s="9" t="s">
        <v>56</v>
      </c>
      <c r="C27" s="3" t="s">
        <v>58</v>
      </c>
      <c r="D27" s="3">
        <v>8</v>
      </c>
      <c r="E27" s="8">
        <f>D27*218.47</f>
        <v>1747.76</v>
      </c>
      <c r="H27" s="15"/>
    </row>
    <row r="28" spans="1:8">
      <c r="A28" s="32" t="s">
        <v>54</v>
      </c>
      <c r="B28" s="9" t="s">
        <v>56</v>
      </c>
      <c r="C28" s="3" t="s">
        <v>58</v>
      </c>
      <c r="D28" s="3">
        <v>3</v>
      </c>
      <c r="E28" s="8">
        <f t="shared" ref="E28:E29" si="0">D28*218.47</f>
        <v>655.41</v>
      </c>
      <c r="H28" s="15"/>
    </row>
    <row r="29" spans="1:8">
      <c r="A29" s="32" t="s">
        <v>55</v>
      </c>
      <c r="B29" s="9" t="s">
        <v>57</v>
      </c>
      <c r="C29" s="3" t="s">
        <v>58</v>
      </c>
      <c r="D29" s="3">
        <v>24</v>
      </c>
      <c r="E29" s="8">
        <f t="shared" si="0"/>
        <v>5243.28</v>
      </c>
      <c r="H29" s="15"/>
    </row>
    <row r="30" spans="1:8">
      <c r="A30" s="7"/>
      <c r="B30" s="9"/>
      <c r="C30" s="3"/>
      <c r="D30" s="3"/>
      <c r="E30" s="8"/>
      <c r="H30" s="15"/>
    </row>
    <row r="31" spans="1:8" s="14" customFormat="1" ht="14.25">
      <c r="A31" s="10" t="s">
        <v>33</v>
      </c>
      <c r="B31" s="11"/>
      <c r="C31" s="12"/>
      <c r="D31" s="12"/>
      <c r="E31" s="13">
        <f>SUM(E22:E30)</f>
        <v>83171.620999999999</v>
      </c>
      <c r="H31" s="16"/>
    </row>
    <row r="33" spans="1:5" ht="30.75" customHeight="1">
      <c r="A33" s="80" t="s">
        <v>59</v>
      </c>
      <c r="B33" s="80"/>
      <c r="C33" s="80"/>
      <c r="D33" s="80"/>
      <c r="E33" s="80"/>
    </row>
    <row r="34" spans="1:5" ht="35.25" customHeight="1">
      <c r="A34" s="73" t="s">
        <v>21</v>
      </c>
      <c r="B34" s="73"/>
      <c r="C34" s="73"/>
      <c r="D34" s="73"/>
      <c r="E34" s="73"/>
    </row>
    <row r="35" spans="1:5">
      <c r="A35" s="73" t="s">
        <v>20</v>
      </c>
      <c r="B35" s="73"/>
      <c r="C35" s="73"/>
      <c r="D35" s="73"/>
      <c r="E35" s="73"/>
    </row>
    <row r="36" spans="1:5" ht="36.75" customHeight="1">
      <c r="A36" s="73" t="s">
        <v>34</v>
      </c>
      <c r="B36" s="73"/>
      <c r="C36" s="73"/>
      <c r="D36" s="73"/>
      <c r="E36" s="73"/>
    </row>
    <row r="37" spans="1:5">
      <c r="A37" s="73" t="s">
        <v>18</v>
      </c>
      <c r="B37" s="73"/>
      <c r="C37" s="73"/>
      <c r="D37" s="73"/>
      <c r="E37" s="73"/>
    </row>
    <row r="38" spans="1:5">
      <c r="A38" s="81" t="s">
        <v>5</v>
      </c>
      <c r="B38" s="81"/>
      <c r="C38" s="81"/>
      <c r="D38" s="81"/>
      <c r="E38" s="81"/>
    </row>
    <row r="39" spans="1:5">
      <c r="A39" s="73" t="s">
        <v>18</v>
      </c>
      <c r="B39" s="73"/>
      <c r="C39" s="73"/>
      <c r="D39" s="73"/>
      <c r="E39" s="73"/>
    </row>
    <row r="40" spans="1:5">
      <c r="A40" s="82" t="s">
        <v>29</v>
      </c>
      <c r="B40" s="82"/>
      <c r="C40" s="82"/>
      <c r="D40" s="82"/>
      <c r="E40" s="5"/>
    </row>
    <row r="41" spans="1:5">
      <c r="B41" s="79" t="s">
        <v>19</v>
      </c>
      <c r="C41" s="79"/>
      <c r="D41" s="79"/>
      <c r="E41" s="6" t="s">
        <v>6</v>
      </c>
    </row>
    <row r="42" spans="1:5">
      <c r="A42" s="27"/>
      <c r="B42" s="27"/>
      <c r="C42" s="27"/>
      <c r="D42" s="27"/>
      <c r="E42" s="27"/>
    </row>
    <row r="43" spans="1:5">
      <c r="A43" s="83" t="s">
        <v>43</v>
      </c>
      <c r="B43" s="83"/>
      <c r="C43" s="83"/>
      <c r="D43" s="83"/>
      <c r="E43" s="5"/>
    </row>
    <row r="44" spans="1:5">
      <c r="B44" s="79" t="s">
        <v>19</v>
      </c>
      <c r="C44" s="79"/>
      <c r="D44" s="79"/>
      <c r="E44" s="6" t="s">
        <v>6</v>
      </c>
    </row>
    <row r="46" spans="1:5">
      <c r="A46" s="20" t="s">
        <v>39</v>
      </c>
    </row>
    <row r="47" spans="1:5">
      <c r="A47" s="14" t="s">
        <v>36</v>
      </c>
    </row>
    <row r="48" spans="1:5">
      <c r="A48" s="2" t="s">
        <v>45</v>
      </c>
      <c r="B48" s="18">
        <v>-2609.23</v>
      </c>
    </row>
    <row r="49" spans="1:2" ht="31.5">
      <c r="A49" s="21" t="s">
        <v>49</v>
      </c>
      <c r="B49" s="19"/>
    </row>
    <row r="50" spans="1:2">
      <c r="A50" s="2" t="s">
        <v>37</v>
      </c>
      <c r="B50" s="19">
        <v>80987.929999999993</v>
      </c>
    </row>
    <row r="51" spans="1:2">
      <c r="A51" s="2" t="s">
        <v>50</v>
      </c>
      <c r="B51" s="19">
        <f>150*3</f>
        <v>450</v>
      </c>
    </row>
    <row r="52" spans="1:2" ht="30">
      <c r="A52" s="26" t="s">
        <v>44</v>
      </c>
      <c r="B52" s="19">
        <f>E31</f>
        <v>83171.620999999999</v>
      </c>
    </row>
    <row r="53" spans="1:2">
      <c r="A53" s="17" t="s">
        <v>38</v>
      </c>
      <c r="B53" s="22">
        <f>B48+B50+B51-B52</f>
        <v>-4342.9210000000021</v>
      </c>
    </row>
  </sheetData>
  <mergeCells count="30">
    <mergeCell ref="B44:D44"/>
    <mergeCell ref="A20:E20"/>
    <mergeCell ref="A33:E33"/>
    <mergeCell ref="A34:E34"/>
    <mergeCell ref="A35:E35"/>
    <mergeCell ref="A36:E36"/>
    <mergeCell ref="A37:E37"/>
    <mergeCell ref="A38:E38"/>
    <mergeCell ref="A39:E39"/>
    <mergeCell ref="A40:D40"/>
    <mergeCell ref="B41:D41"/>
    <mergeCell ref="A43:D43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1"/>
  <sheetViews>
    <sheetView view="pageBreakPreview" topLeftCell="A22" zoomScaleSheetLayoutView="100" workbookViewId="0">
      <selection activeCell="A27" sqref="A27"/>
    </sheetView>
  </sheetViews>
  <sheetFormatPr defaultColWidth="9.140625" defaultRowHeight="15"/>
  <cols>
    <col min="1" max="1" width="31.5703125" style="2" customWidth="1"/>
    <col min="2" max="2" width="22.42578125" style="2" customWidth="1"/>
    <col min="3" max="3" width="14.42578125" style="2" customWidth="1"/>
    <col min="4" max="4" width="16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>
      <c r="A1" s="68" t="s">
        <v>11</v>
      </c>
      <c r="B1" s="68"/>
      <c r="C1" s="68"/>
      <c r="D1" s="68"/>
      <c r="E1" s="68"/>
    </row>
    <row r="2" spans="1:5" ht="30.75" customHeight="1">
      <c r="A2" s="69" t="s">
        <v>12</v>
      </c>
      <c r="B2" s="70"/>
      <c r="C2" s="70"/>
      <c r="D2" s="70"/>
      <c r="E2" s="70"/>
    </row>
    <row r="3" spans="1:5">
      <c r="A3" s="71" t="s">
        <v>60</v>
      </c>
      <c r="B3" s="71"/>
      <c r="C3" s="71"/>
      <c r="D3" s="71"/>
      <c r="E3" s="71"/>
    </row>
    <row r="4" spans="1:5" s="1" customFormat="1" ht="15.75">
      <c r="A4" s="25" t="s">
        <v>13</v>
      </c>
      <c r="B4" s="4"/>
      <c r="C4" s="4"/>
      <c r="D4" s="72" t="s">
        <v>61</v>
      </c>
      <c r="E4" s="72"/>
    </row>
    <row r="5" spans="1:5">
      <c r="A5" s="31"/>
      <c r="B5" s="4"/>
      <c r="C5" s="4"/>
      <c r="D5" s="4"/>
      <c r="E5" s="4"/>
    </row>
    <row r="6" spans="1:5" ht="18.75" customHeight="1">
      <c r="A6" s="73" t="s">
        <v>0</v>
      </c>
      <c r="B6" s="73"/>
      <c r="C6" s="73"/>
      <c r="D6" s="73"/>
      <c r="E6" s="73"/>
    </row>
    <row r="7" spans="1:5">
      <c r="A7" s="67" t="s">
        <v>24</v>
      </c>
      <c r="B7" s="67"/>
      <c r="C7" s="67"/>
      <c r="D7" s="67"/>
      <c r="E7" s="67"/>
    </row>
    <row r="8" spans="1:5">
      <c r="A8" s="75" t="s">
        <v>1</v>
      </c>
      <c r="B8" s="75"/>
      <c r="C8" s="75"/>
      <c r="D8" s="75"/>
      <c r="E8" s="75"/>
    </row>
    <row r="9" spans="1:5" ht="17.25" customHeight="1">
      <c r="A9" s="73" t="s">
        <v>40</v>
      </c>
      <c r="B9" s="73"/>
      <c r="C9" s="73"/>
      <c r="D9" s="73"/>
      <c r="E9" s="73"/>
    </row>
    <row r="10" spans="1:5" ht="26.25" customHeight="1">
      <c r="A10" s="76" t="s">
        <v>14</v>
      </c>
      <c r="B10" s="77"/>
      <c r="C10" s="77"/>
      <c r="D10" s="77"/>
      <c r="E10" s="77"/>
    </row>
    <row r="11" spans="1:5" ht="30.75" customHeight="1">
      <c r="A11" s="73" t="s">
        <v>41</v>
      </c>
      <c r="B11" s="73"/>
      <c r="C11" s="73"/>
      <c r="D11" s="73"/>
      <c r="E11" s="73"/>
    </row>
    <row r="12" spans="1:5" ht="16.5" customHeight="1">
      <c r="A12" s="75" t="s">
        <v>15</v>
      </c>
      <c r="B12" s="78"/>
      <c r="C12" s="78"/>
      <c r="D12" s="78"/>
      <c r="E12" s="78"/>
    </row>
    <row r="13" spans="1:5">
      <c r="A13" s="73" t="s">
        <v>28</v>
      </c>
      <c r="B13" s="73"/>
      <c r="C13" s="73"/>
      <c r="D13" s="73"/>
      <c r="E13" s="73"/>
    </row>
    <row r="14" spans="1:5" ht="18" customHeight="1">
      <c r="A14" s="75" t="s">
        <v>2</v>
      </c>
      <c r="B14" s="78"/>
      <c r="C14" s="78"/>
      <c r="D14" s="78"/>
      <c r="E14" s="78"/>
    </row>
    <row r="15" spans="1:5" ht="16.5" customHeight="1">
      <c r="A15" s="73" t="s">
        <v>27</v>
      </c>
      <c r="B15" s="73"/>
      <c r="C15" s="73"/>
      <c r="D15" s="73"/>
      <c r="E15" s="73"/>
    </row>
    <row r="16" spans="1:5" ht="10.15" customHeight="1">
      <c r="A16" s="75" t="s">
        <v>16</v>
      </c>
      <c r="B16" s="78"/>
      <c r="C16" s="78"/>
      <c r="D16" s="78"/>
      <c r="E16" s="78"/>
    </row>
    <row r="17" spans="1:8" ht="32.450000000000003" customHeight="1">
      <c r="A17" s="73" t="s">
        <v>17</v>
      </c>
      <c r="B17" s="73"/>
      <c r="C17" s="73"/>
      <c r="D17" s="73"/>
      <c r="E17" s="73"/>
    </row>
    <row r="18" spans="1:8" ht="57.6" customHeight="1">
      <c r="A18" s="73" t="s">
        <v>42</v>
      </c>
      <c r="B18" s="73"/>
      <c r="C18" s="73"/>
      <c r="D18" s="73"/>
      <c r="E18" s="73"/>
    </row>
    <row r="19" spans="1:8" ht="37.5" customHeight="1">
      <c r="A19" s="74" t="s">
        <v>25</v>
      </c>
      <c r="B19" s="74"/>
      <c r="C19" s="74"/>
      <c r="D19" s="74"/>
      <c r="E19" s="74"/>
    </row>
    <row r="20" spans="1:8" ht="15.75" customHeight="1">
      <c r="A20" s="74"/>
      <c r="B20" s="74"/>
      <c r="C20" s="74"/>
      <c r="D20" s="74"/>
      <c r="E20" s="74"/>
      <c r="F20" s="2">
        <v>1433.1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1.5">
      <c r="A22" s="23" t="s">
        <v>47</v>
      </c>
      <c r="B22" s="9" t="s">
        <v>35</v>
      </c>
      <c r="C22" s="3" t="s">
        <v>4</v>
      </c>
      <c r="D22" s="3">
        <v>11.97</v>
      </c>
      <c r="E22" s="8">
        <f>D22*F20*G20</f>
        <v>51462.620999999999</v>
      </c>
    </row>
    <row r="23" spans="1:8" ht="30">
      <c r="A23" s="7" t="s">
        <v>22</v>
      </c>
      <c r="B23" s="9" t="s">
        <v>23</v>
      </c>
      <c r="C23" s="3" t="s">
        <v>4</v>
      </c>
      <c r="D23" s="3"/>
      <c r="E23" s="8">
        <v>0</v>
      </c>
    </row>
    <row r="24" spans="1:8">
      <c r="A24" s="7" t="s">
        <v>46</v>
      </c>
      <c r="B24" s="9" t="s">
        <v>26</v>
      </c>
      <c r="C24" s="3" t="s">
        <v>4</v>
      </c>
      <c r="D24" s="3">
        <v>3.6</v>
      </c>
      <c r="E24" s="8">
        <f>D24*F20*G20</f>
        <v>15477.48</v>
      </c>
    </row>
    <row r="25" spans="1:8">
      <c r="A25" s="7" t="s">
        <v>30</v>
      </c>
      <c r="B25" s="9" t="s">
        <v>62</v>
      </c>
      <c r="C25" s="3" t="s">
        <v>32</v>
      </c>
      <c r="D25" s="3"/>
      <c r="E25" s="8">
        <v>0</v>
      </c>
      <c r="H25" s="15"/>
    </row>
    <row r="26" spans="1:8" ht="30">
      <c r="A26" s="24" t="s">
        <v>63</v>
      </c>
      <c r="B26" s="9" t="s">
        <v>64</v>
      </c>
      <c r="C26" s="3" t="s">
        <v>32</v>
      </c>
      <c r="D26" s="3"/>
      <c r="E26" s="8">
        <v>10897.4</v>
      </c>
      <c r="H26" s="15"/>
    </row>
    <row r="27" spans="1:8" ht="30">
      <c r="A27" s="36" t="s">
        <v>66</v>
      </c>
      <c r="B27" s="9" t="s">
        <v>64</v>
      </c>
      <c r="C27" s="3" t="s">
        <v>32</v>
      </c>
      <c r="D27" s="3"/>
      <c r="E27" s="8">
        <v>2505.6999999999998</v>
      </c>
      <c r="H27" s="15"/>
    </row>
    <row r="28" spans="1:8">
      <c r="A28" s="7"/>
      <c r="B28" s="9"/>
      <c r="C28" s="3"/>
      <c r="D28" s="3"/>
      <c r="E28" s="8"/>
      <c r="H28" s="15"/>
    </row>
    <row r="29" spans="1:8" s="14" customFormat="1" ht="14.25">
      <c r="A29" s="10" t="s">
        <v>33</v>
      </c>
      <c r="B29" s="11"/>
      <c r="C29" s="12"/>
      <c r="D29" s="12"/>
      <c r="E29" s="13">
        <f>SUM(E22:E28)</f>
        <v>80343.200999999986</v>
      </c>
      <c r="H29" s="16"/>
    </row>
    <row r="31" spans="1:8" ht="30.75" customHeight="1">
      <c r="A31" s="80" t="s">
        <v>65</v>
      </c>
      <c r="B31" s="80"/>
      <c r="C31" s="80"/>
      <c r="D31" s="80"/>
      <c r="E31" s="80"/>
    </row>
    <row r="32" spans="1:8" ht="35.25" customHeight="1">
      <c r="A32" s="73" t="s">
        <v>21</v>
      </c>
      <c r="B32" s="73"/>
      <c r="C32" s="73"/>
      <c r="D32" s="73"/>
      <c r="E32" s="73"/>
    </row>
    <row r="33" spans="1:5">
      <c r="A33" s="73" t="s">
        <v>20</v>
      </c>
      <c r="B33" s="73"/>
      <c r="C33" s="73"/>
      <c r="D33" s="73"/>
      <c r="E33" s="73"/>
    </row>
    <row r="34" spans="1:5" ht="36.75" customHeight="1">
      <c r="A34" s="73" t="s">
        <v>34</v>
      </c>
      <c r="B34" s="73"/>
      <c r="C34" s="73"/>
      <c r="D34" s="73"/>
      <c r="E34" s="73"/>
    </row>
    <row r="35" spans="1:5">
      <c r="A35" s="73" t="s">
        <v>18</v>
      </c>
      <c r="B35" s="73"/>
      <c r="C35" s="73"/>
      <c r="D35" s="73"/>
      <c r="E35" s="73"/>
    </row>
    <row r="36" spans="1:5">
      <c r="A36" s="81" t="s">
        <v>5</v>
      </c>
      <c r="B36" s="81"/>
      <c r="C36" s="81"/>
      <c r="D36" s="81"/>
      <c r="E36" s="81"/>
    </row>
    <row r="37" spans="1:5">
      <c r="A37" s="73" t="s">
        <v>18</v>
      </c>
      <c r="B37" s="73"/>
      <c r="C37" s="73"/>
      <c r="D37" s="73"/>
      <c r="E37" s="73"/>
    </row>
    <row r="38" spans="1:5">
      <c r="A38" s="82" t="s">
        <v>29</v>
      </c>
      <c r="B38" s="82"/>
      <c r="C38" s="82"/>
      <c r="D38" s="82"/>
      <c r="E38" s="5"/>
    </row>
    <row r="39" spans="1:5">
      <c r="B39" s="79" t="s">
        <v>19</v>
      </c>
      <c r="C39" s="79"/>
      <c r="D39" s="79"/>
      <c r="E39" s="6" t="s">
        <v>6</v>
      </c>
    </row>
    <row r="40" spans="1:5">
      <c r="A40" s="30"/>
      <c r="B40" s="30"/>
      <c r="C40" s="30"/>
      <c r="D40" s="30"/>
      <c r="E40" s="30"/>
    </row>
    <row r="41" spans="1:5">
      <c r="A41" s="83" t="s">
        <v>43</v>
      </c>
      <c r="B41" s="83"/>
      <c r="C41" s="83"/>
      <c r="D41" s="83"/>
      <c r="E41" s="5"/>
    </row>
    <row r="42" spans="1:5">
      <c r="B42" s="79" t="s">
        <v>19</v>
      </c>
      <c r="C42" s="79"/>
      <c r="D42" s="79"/>
      <c r="E42" s="6" t="s">
        <v>6</v>
      </c>
    </row>
    <row r="44" spans="1:5">
      <c r="A44" s="20" t="s">
        <v>39</v>
      </c>
    </row>
    <row r="45" spans="1:5">
      <c r="A45" s="14" t="s">
        <v>36</v>
      </c>
    </row>
    <row r="46" spans="1:5">
      <c r="A46" s="2" t="s">
        <v>45</v>
      </c>
      <c r="B46" s="18">
        <f>'1кв'!B53</f>
        <v>-4342.9210000000021</v>
      </c>
    </row>
    <row r="47" spans="1:5" ht="31.5">
      <c r="A47" s="21" t="s">
        <v>49</v>
      </c>
      <c r="B47" s="19"/>
    </row>
    <row r="48" spans="1:5">
      <c r="A48" s="2" t="s">
        <v>37</v>
      </c>
      <c r="B48" s="19">
        <v>84552.09</v>
      </c>
    </row>
    <row r="49" spans="1:2">
      <c r="A49" s="2" t="s">
        <v>50</v>
      </c>
      <c r="B49" s="19">
        <f>150*3</f>
        <v>450</v>
      </c>
    </row>
    <row r="50" spans="1:2" ht="30">
      <c r="A50" s="29" t="s">
        <v>44</v>
      </c>
      <c r="B50" s="19">
        <f>E29</f>
        <v>80343.200999999986</v>
      </c>
    </row>
    <row r="51" spans="1:2">
      <c r="A51" s="17" t="s">
        <v>38</v>
      </c>
      <c r="B51" s="22">
        <f>B46+B48+B49-B50</f>
        <v>315.96800000000803</v>
      </c>
    </row>
  </sheetData>
  <mergeCells count="30"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D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topLeftCell="A22" zoomScaleSheetLayoutView="100" workbookViewId="0">
      <selection activeCell="A27" sqref="A27"/>
    </sheetView>
  </sheetViews>
  <sheetFormatPr defaultColWidth="9.140625" defaultRowHeight="15"/>
  <cols>
    <col min="1" max="1" width="31.5703125" style="2" customWidth="1"/>
    <col min="2" max="2" width="22.42578125" style="2" customWidth="1"/>
    <col min="3" max="3" width="14.42578125" style="2" customWidth="1"/>
    <col min="4" max="4" width="16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>
      <c r="A1" s="68" t="s">
        <v>11</v>
      </c>
      <c r="B1" s="68"/>
      <c r="C1" s="68"/>
      <c r="D1" s="68"/>
      <c r="E1" s="68"/>
    </row>
    <row r="2" spans="1:5" ht="30.75" customHeight="1">
      <c r="A2" s="69" t="s">
        <v>12</v>
      </c>
      <c r="B2" s="70"/>
      <c r="C2" s="70"/>
      <c r="D2" s="70"/>
      <c r="E2" s="70"/>
    </row>
    <row r="3" spans="1:5">
      <c r="A3" s="71" t="s">
        <v>68</v>
      </c>
      <c r="B3" s="71"/>
      <c r="C3" s="71"/>
      <c r="D3" s="71"/>
      <c r="E3" s="71"/>
    </row>
    <row r="4" spans="1:5" s="1" customFormat="1" ht="15.75">
      <c r="A4" s="40" t="s">
        <v>13</v>
      </c>
      <c r="B4" s="41"/>
      <c r="C4" s="41"/>
      <c r="D4" s="84" t="s">
        <v>69</v>
      </c>
      <c r="E4" s="84"/>
    </row>
    <row r="5" spans="1:5">
      <c r="A5" s="35"/>
      <c r="B5" s="4"/>
      <c r="C5" s="4"/>
      <c r="D5" s="4"/>
      <c r="E5" s="4"/>
    </row>
    <row r="6" spans="1:5" ht="18.75" customHeight="1">
      <c r="A6" s="73" t="s">
        <v>0</v>
      </c>
      <c r="B6" s="73"/>
      <c r="C6" s="73"/>
      <c r="D6" s="73"/>
      <c r="E6" s="73"/>
    </row>
    <row r="7" spans="1:5">
      <c r="A7" s="67" t="s">
        <v>24</v>
      </c>
      <c r="B7" s="67"/>
      <c r="C7" s="67"/>
      <c r="D7" s="67"/>
      <c r="E7" s="67"/>
    </row>
    <row r="8" spans="1:5">
      <c r="A8" s="75" t="s">
        <v>1</v>
      </c>
      <c r="B8" s="75"/>
      <c r="C8" s="75"/>
      <c r="D8" s="75"/>
      <c r="E8" s="75"/>
    </row>
    <row r="9" spans="1:5" ht="17.25" customHeight="1">
      <c r="A9" s="73" t="s">
        <v>40</v>
      </c>
      <c r="B9" s="73"/>
      <c r="C9" s="73"/>
      <c r="D9" s="73"/>
      <c r="E9" s="73"/>
    </row>
    <row r="10" spans="1:5" ht="26.25" customHeight="1">
      <c r="A10" s="76" t="s">
        <v>14</v>
      </c>
      <c r="B10" s="77"/>
      <c r="C10" s="77"/>
      <c r="D10" s="77"/>
      <c r="E10" s="77"/>
    </row>
    <row r="11" spans="1:5" ht="30.75" customHeight="1">
      <c r="A11" s="73" t="s">
        <v>41</v>
      </c>
      <c r="B11" s="73"/>
      <c r="C11" s="73"/>
      <c r="D11" s="73"/>
      <c r="E11" s="73"/>
    </row>
    <row r="12" spans="1:5" ht="16.5" customHeight="1">
      <c r="A12" s="75" t="s">
        <v>15</v>
      </c>
      <c r="B12" s="78"/>
      <c r="C12" s="78"/>
      <c r="D12" s="78"/>
      <c r="E12" s="78"/>
    </row>
    <row r="13" spans="1:5">
      <c r="A13" s="73" t="s">
        <v>28</v>
      </c>
      <c r="B13" s="73"/>
      <c r="C13" s="73"/>
      <c r="D13" s="73"/>
      <c r="E13" s="73"/>
    </row>
    <row r="14" spans="1:5" ht="18" customHeight="1">
      <c r="A14" s="75" t="s">
        <v>2</v>
      </c>
      <c r="B14" s="78"/>
      <c r="C14" s="78"/>
      <c r="D14" s="78"/>
      <c r="E14" s="78"/>
    </row>
    <row r="15" spans="1:5" ht="16.5" customHeight="1">
      <c r="A15" s="73" t="s">
        <v>27</v>
      </c>
      <c r="B15" s="73"/>
      <c r="C15" s="73"/>
      <c r="D15" s="73"/>
      <c r="E15" s="73"/>
    </row>
    <row r="16" spans="1:5" ht="10.15" customHeight="1">
      <c r="A16" s="75" t="s">
        <v>16</v>
      </c>
      <c r="B16" s="78"/>
      <c r="C16" s="78"/>
      <c r="D16" s="78"/>
      <c r="E16" s="78"/>
    </row>
    <row r="17" spans="1:8" ht="32.450000000000003" customHeight="1">
      <c r="A17" s="73" t="s">
        <v>17</v>
      </c>
      <c r="B17" s="73"/>
      <c r="C17" s="73"/>
      <c r="D17" s="73"/>
      <c r="E17" s="73"/>
    </row>
    <row r="18" spans="1:8" ht="57.6" customHeight="1">
      <c r="A18" s="73" t="s">
        <v>42</v>
      </c>
      <c r="B18" s="73"/>
      <c r="C18" s="73"/>
      <c r="D18" s="73"/>
      <c r="E18" s="73"/>
    </row>
    <row r="19" spans="1:8" ht="37.5" customHeight="1">
      <c r="A19" s="74" t="s">
        <v>25</v>
      </c>
      <c r="B19" s="74"/>
      <c r="C19" s="74"/>
      <c r="D19" s="74"/>
      <c r="E19" s="74"/>
    </row>
    <row r="20" spans="1:8" ht="15.75" customHeight="1">
      <c r="A20" s="74"/>
      <c r="B20" s="74"/>
      <c r="C20" s="74"/>
      <c r="D20" s="74"/>
      <c r="E20" s="74"/>
      <c r="F20" s="2">
        <v>1433.1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1.5">
      <c r="A22" s="23" t="s">
        <v>47</v>
      </c>
      <c r="B22" s="9" t="s">
        <v>35</v>
      </c>
      <c r="C22" s="3" t="s">
        <v>4</v>
      </c>
      <c r="D22" s="3">
        <v>11.48</v>
      </c>
      <c r="E22" s="8">
        <f>D22*F20*G20</f>
        <v>49355.964000000007</v>
      </c>
    </row>
    <row r="23" spans="1:8" ht="30">
      <c r="A23" s="7" t="s">
        <v>22</v>
      </c>
      <c r="B23" s="9" t="s">
        <v>23</v>
      </c>
      <c r="C23" s="3" t="s">
        <v>4</v>
      </c>
      <c r="D23" s="3"/>
      <c r="E23" s="8">
        <v>0</v>
      </c>
    </row>
    <row r="24" spans="1:8">
      <c r="A24" s="7" t="s">
        <v>46</v>
      </c>
      <c r="B24" s="9" t="s">
        <v>26</v>
      </c>
      <c r="C24" s="3" t="s">
        <v>4</v>
      </c>
      <c r="D24" s="3">
        <v>3.9</v>
      </c>
      <c r="E24" s="8">
        <f>D24*F20*G20</f>
        <v>16767.269999999997</v>
      </c>
    </row>
    <row r="25" spans="1:8">
      <c r="A25" s="7" t="s">
        <v>30</v>
      </c>
      <c r="B25" s="9" t="s">
        <v>67</v>
      </c>
      <c r="C25" s="3" t="s">
        <v>32</v>
      </c>
      <c r="D25" s="3"/>
      <c r="E25" s="8">
        <v>1978.62</v>
      </c>
      <c r="H25" s="15"/>
    </row>
    <row r="26" spans="1:8">
      <c r="A26" s="42" t="s">
        <v>70</v>
      </c>
      <c r="B26" s="9" t="s">
        <v>72</v>
      </c>
      <c r="C26" s="3" t="s">
        <v>32</v>
      </c>
      <c r="D26" s="43">
        <v>7.33</v>
      </c>
      <c r="E26" s="8">
        <f>D26*235.95</f>
        <v>1729.5135</v>
      </c>
      <c r="H26" s="15"/>
    </row>
    <row r="27" spans="1:8" ht="30">
      <c r="A27" s="24" t="s">
        <v>71</v>
      </c>
      <c r="B27" s="9" t="s">
        <v>72</v>
      </c>
      <c r="C27" s="3" t="s">
        <v>32</v>
      </c>
      <c r="D27" s="44">
        <v>2.5</v>
      </c>
      <c r="E27" s="8">
        <f>D27*235.95</f>
        <v>589.875</v>
      </c>
      <c r="H27" s="15"/>
    </row>
    <row r="28" spans="1:8" s="14" customFormat="1" ht="14.25">
      <c r="A28" s="10" t="s">
        <v>33</v>
      </c>
      <c r="B28" s="11"/>
      <c r="C28" s="12"/>
      <c r="D28" s="12"/>
      <c r="E28" s="13">
        <f>SUM(E22:E27)</f>
        <v>70421.242499999993</v>
      </c>
      <c r="H28" s="16"/>
    </row>
    <row r="30" spans="1:8" ht="30.75" customHeight="1">
      <c r="A30" s="80" t="s">
        <v>73</v>
      </c>
      <c r="B30" s="80"/>
      <c r="C30" s="80"/>
      <c r="D30" s="80"/>
      <c r="E30" s="80"/>
    </row>
    <row r="31" spans="1:8" ht="35.25" customHeight="1">
      <c r="A31" s="73" t="s">
        <v>21</v>
      </c>
      <c r="B31" s="73"/>
      <c r="C31" s="73"/>
      <c r="D31" s="73"/>
      <c r="E31" s="73"/>
    </row>
    <row r="32" spans="1:8">
      <c r="A32" s="73" t="s">
        <v>20</v>
      </c>
      <c r="B32" s="73"/>
      <c r="C32" s="73"/>
      <c r="D32" s="73"/>
      <c r="E32" s="73"/>
    </row>
    <row r="33" spans="1:5" ht="36.75" customHeight="1">
      <c r="A33" s="73" t="s">
        <v>34</v>
      </c>
      <c r="B33" s="73"/>
      <c r="C33" s="73"/>
      <c r="D33" s="73"/>
      <c r="E33" s="73"/>
    </row>
    <row r="34" spans="1:5">
      <c r="A34" s="73" t="s">
        <v>18</v>
      </c>
      <c r="B34" s="73"/>
      <c r="C34" s="73"/>
      <c r="D34" s="73"/>
      <c r="E34" s="73"/>
    </row>
    <row r="35" spans="1:5">
      <c r="A35" s="81" t="s">
        <v>5</v>
      </c>
      <c r="B35" s="81"/>
      <c r="C35" s="81"/>
      <c r="D35" s="81"/>
      <c r="E35" s="81"/>
    </row>
    <row r="36" spans="1:5">
      <c r="A36" s="73" t="s">
        <v>18</v>
      </c>
      <c r="B36" s="73"/>
      <c r="C36" s="73"/>
      <c r="D36" s="73"/>
      <c r="E36" s="73"/>
    </row>
    <row r="37" spans="1:5">
      <c r="A37" s="82" t="s">
        <v>29</v>
      </c>
      <c r="B37" s="82"/>
      <c r="C37" s="82"/>
      <c r="D37" s="82"/>
      <c r="E37" s="5"/>
    </row>
    <row r="38" spans="1:5">
      <c r="B38" s="79" t="s">
        <v>19</v>
      </c>
      <c r="C38" s="79"/>
      <c r="D38" s="79"/>
      <c r="E38" s="6" t="s">
        <v>6</v>
      </c>
    </row>
    <row r="39" spans="1:5">
      <c r="A39" s="34"/>
      <c r="B39" s="34"/>
      <c r="C39" s="34"/>
      <c r="D39" s="34"/>
      <c r="E39" s="34"/>
    </row>
    <row r="40" spans="1:5">
      <c r="A40" s="83" t="s">
        <v>43</v>
      </c>
      <c r="B40" s="83"/>
      <c r="C40" s="83"/>
      <c r="D40" s="83"/>
      <c r="E40" s="5"/>
    </row>
    <row r="41" spans="1:5">
      <c r="B41" s="79" t="s">
        <v>19</v>
      </c>
      <c r="C41" s="79"/>
      <c r="D41" s="79"/>
      <c r="E41" s="6" t="s">
        <v>6</v>
      </c>
    </row>
    <row r="43" spans="1:5">
      <c r="A43" s="20" t="s">
        <v>39</v>
      </c>
    </row>
    <row r="44" spans="1:5">
      <c r="A44" s="14" t="s">
        <v>36</v>
      </c>
    </row>
    <row r="45" spans="1:5">
      <c r="A45" s="2" t="s">
        <v>45</v>
      </c>
      <c r="B45" s="18">
        <f>'2 кв'!B51</f>
        <v>315.96800000000803</v>
      </c>
    </row>
    <row r="46" spans="1:5" ht="31.5">
      <c r="A46" s="21" t="s">
        <v>74</v>
      </c>
      <c r="B46" s="19"/>
    </row>
    <row r="47" spans="1:5">
      <c r="A47" s="2" t="s">
        <v>37</v>
      </c>
      <c r="B47" s="19">
        <v>80828.509999999995</v>
      </c>
    </row>
    <row r="48" spans="1:5">
      <c r="A48" s="2" t="s">
        <v>50</v>
      </c>
      <c r="B48" s="19">
        <f>150*3</f>
        <v>450</v>
      </c>
    </row>
    <row r="49" spans="1:2" ht="30">
      <c r="A49" s="33" t="s">
        <v>44</v>
      </c>
      <c r="B49" s="19">
        <f>E28</f>
        <v>70421.242499999993</v>
      </c>
    </row>
    <row r="50" spans="1:2">
      <c r="A50" s="17" t="s">
        <v>38</v>
      </c>
      <c r="B50" s="22">
        <f>B45+B47+B48-B49</f>
        <v>11173.23550000001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9"/>
  <sheetViews>
    <sheetView view="pageBreakPreview" topLeftCell="A34" zoomScaleSheetLayoutView="100" workbookViewId="0">
      <selection activeCell="B47" sqref="B47"/>
    </sheetView>
  </sheetViews>
  <sheetFormatPr defaultColWidth="9.140625" defaultRowHeight="15"/>
  <cols>
    <col min="1" max="1" width="31.5703125" style="2" customWidth="1"/>
    <col min="2" max="2" width="22.42578125" style="2" customWidth="1"/>
    <col min="3" max="3" width="14.42578125" style="2" customWidth="1"/>
    <col min="4" max="4" width="16.1406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>
      <c r="A1" s="68" t="s">
        <v>11</v>
      </c>
      <c r="B1" s="68"/>
      <c r="C1" s="68"/>
      <c r="D1" s="68"/>
      <c r="E1" s="68"/>
    </row>
    <row r="2" spans="1:5" ht="30.75" customHeight="1">
      <c r="A2" s="69" t="s">
        <v>12</v>
      </c>
      <c r="B2" s="70"/>
      <c r="C2" s="70"/>
      <c r="D2" s="70"/>
      <c r="E2" s="70"/>
    </row>
    <row r="3" spans="1:5">
      <c r="A3" s="71" t="s">
        <v>75</v>
      </c>
      <c r="B3" s="71"/>
      <c r="C3" s="71"/>
      <c r="D3" s="71"/>
      <c r="E3" s="71"/>
    </row>
    <row r="4" spans="1:5" s="1" customFormat="1" ht="15.75">
      <c r="A4" s="40" t="s">
        <v>13</v>
      </c>
      <c r="B4" s="41"/>
      <c r="C4" s="41"/>
      <c r="D4" s="84" t="s">
        <v>76</v>
      </c>
      <c r="E4" s="84"/>
    </row>
    <row r="5" spans="1:5">
      <c r="A5" s="39"/>
      <c r="B5" s="4"/>
      <c r="C5" s="4"/>
      <c r="D5" s="4"/>
      <c r="E5" s="4"/>
    </row>
    <row r="6" spans="1:5" ht="18.75" customHeight="1">
      <c r="A6" s="73" t="s">
        <v>0</v>
      </c>
      <c r="B6" s="73"/>
      <c r="C6" s="73"/>
      <c r="D6" s="73"/>
      <c r="E6" s="73"/>
    </row>
    <row r="7" spans="1:5">
      <c r="A7" s="67" t="s">
        <v>24</v>
      </c>
      <c r="B7" s="67"/>
      <c r="C7" s="67"/>
      <c r="D7" s="67"/>
      <c r="E7" s="67"/>
    </row>
    <row r="8" spans="1:5">
      <c r="A8" s="75" t="s">
        <v>1</v>
      </c>
      <c r="B8" s="75"/>
      <c r="C8" s="75"/>
      <c r="D8" s="75"/>
      <c r="E8" s="75"/>
    </row>
    <row r="9" spans="1:5" ht="17.25" customHeight="1">
      <c r="A9" s="73" t="s">
        <v>40</v>
      </c>
      <c r="B9" s="73"/>
      <c r="C9" s="73"/>
      <c r="D9" s="73"/>
      <c r="E9" s="73"/>
    </row>
    <row r="10" spans="1:5" ht="26.25" customHeight="1">
      <c r="A10" s="76" t="s">
        <v>14</v>
      </c>
      <c r="B10" s="77"/>
      <c r="C10" s="77"/>
      <c r="D10" s="77"/>
      <c r="E10" s="77"/>
    </row>
    <row r="11" spans="1:5" ht="30.75" customHeight="1">
      <c r="A11" s="73" t="s">
        <v>41</v>
      </c>
      <c r="B11" s="73"/>
      <c r="C11" s="73"/>
      <c r="D11" s="73"/>
      <c r="E11" s="73"/>
    </row>
    <row r="12" spans="1:5" ht="16.5" customHeight="1">
      <c r="A12" s="75" t="s">
        <v>15</v>
      </c>
      <c r="B12" s="78"/>
      <c r="C12" s="78"/>
      <c r="D12" s="78"/>
      <c r="E12" s="78"/>
    </row>
    <row r="13" spans="1:5">
      <c r="A13" s="73" t="s">
        <v>28</v>
      </c>
      <c r="B13" s="73"/>
      <c r="C13" s="73"/>
      <c r="D13" s="73"/>
      <c r="E13" s="73"/>
    </row>
    <row r="14" spans="1:5" ht="18" customHeight="1">
      <c r="A14" s="75" t="s">
        <v>2</v>
      </c>
      <c r="B14" s="78"/>
      <c r="C14" s="78"/>
      <c r="D14" s="78"/>
      <c r="E14" s="78"/>
    </row>
    <row r="15" spans="1:5" ht="16.5" customHeight="1">
      <c r="A15" s="73" t="s">
        <v>27</v>
      </c>
      <c r="B15" s="73"/>
      <c r="C15" s="73"/>
      <c r="D15" s="73"/>
      <c r="E15" s="73"/>
    </row>
    <row r="16" spans="1:5" ht="10.15" customHeight="1">
      <c r="A16" s="75" t="s">
        <v>16</v>
      </c>
      <c r="B16" s="78"/>
      <c r="C16" s="78"/>
      <c r="D16" s="78"/>
      <c r="E16" s="78"/>
    </row>
    <row r="17" spans="1:8" ht="32.450000000000003" customHeight="1">
      <c r="A17" s="73" t="s">
        <v>17</v>
      </c>
      <c r="B17" s="73"/>
      <c r="C17" s="73"/>
      <c r="D17" s="73"/>
      <c r="E17" s="73"/>
    </row>
    <row r="18" spans="1:8" ht="57.6" customHeight="1">
      <c r="A18" s="73" t="s">
        <v>42</v>
      </c>
      <c r="B18" s="73"/>
      <c r="C18" s="73"/>
      <c r="D18" s="73"/>
      <c r="E18" s="73"/>
    </row>
    <row r="19" spans="1:8" ht="37.5" customHeight="1">
      <c r="A19" s="74" t="s">
        <v>25</v>
      </c>
      <c r="B19" s="74"/>
      <c r="C19" s="74"/>
      <c r="D19" s="74"/>
      <c r="E19" s="74"/>
    </row>
    <row r="20" spans="1:8" ht="15.75" customHeight="1">
      <c r="A20" s="74"/>
      <c r="B20" s="74"/>
      <c r="C20" s="74"/>
      <c r="D20" s="74"/>
      <c r="E20" s="74"/>
      <c r="F20" s="2">
        <v>1433.1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1.5">
      <c r="A22" s="23" t="s">
        <v>47</v>
      </c>
      <c r="B22" s="9" t="s">
        <v>35</v>
      </c>
      <c r="C22" s="3" t="s">
        <v>4</v>
      </c>
      <c r="D22" s="3">
        <v>11.48</v>
      </c>
      <c r="E22" s="8">
        <f>D22*F20*G20</f>
        <v>49355.964000000007</v>
      </c>
    </row>
    <row r="23" spans="1:8" ht="30">
      <c r="A23" s="7" t="s">
        <v>22</v>
      </c>
      <c r="B23" s="9" t="s">
        <v>23</v>
      </c>
      <c r="C23" s="3" t="s">
        <v>4</v>
      </c>
      <c r="D23" s="3"/>
      <c r="E23" s="8">
        <v>0</v>
      </c>
    </row>
    <row r="24" spans="1:8">
      <c r="A24" s="7" t="s">
        <v>46</v>
      </c>
      <c r="B24" s="9" t="s">
        <v>26</v>
      </c>
      <c r="C24" s="3" t="s">
        <v>4</v>
      </c>
      <c r="D24" s="3">
        <v>3.9</v>
      </c>
      <c r="E24" s="8">
        <f>D24*F20*G20</f>
        <v>16767.269999999997</v>
      </c>
    </row>
    <row r="25" spans="1:8">
      <c r="A25" s="7" t="s">
        <v>30</v>
      </c>
      <c r="B25" s="9" t="s">
        <v>77</v>
      </c>
      <c r="C25" s="3" t="s">
        <v>32</v>
      </c>
      <c r="D25" s="3"/>
      <c r="E25" s="8">
        <f>1390.77</f>
        <v>1390.77</v>
      </c>
      <c r="H25" s="15"/>
    </row>
    <row r="26" spans="1:8">
      <c r="A26" s="7"/>
      <c r="B26" s="9"/>
      <c r="C26" s="3"/>
      <c r="D26" s="3"/>
      <c r="E26" s="8"/>
      <c r="H26" s="15"/>
    </row>
    <row r="27" spans="1:8" s="14" customFormat="1" ht="14.25">
      <c r="A27" s="10" t="s">
        <v>33</v>
      </c>
      <c r="B27" s="11"/>
      <c r="C27" s="12"/>
      <c r="D27" s="12"/>
      <c r="E27" s="13">
        <f>SUM(E22:E25)</f>
        <v>67514.004000000001</v>
      </c>
      <c r="H27" s="16"/>
    </row>
    <row r="29" spans="1:8" ht="30.75" customHeight="1">
      <c r="A29" s="80" t="s">
        <v>78</v>
      </c>
      <c r="B29" s="80"/>
      <c r="C29" s="80"/>
      <c r="D29" s="80"/>
      <c r="E29" s="80"/>
    </row>
    <row r="30" spans="1:8" ht="35.25" customHeight="1">
      <c r="A30" s="73" t="s">
        <v>21</v>
      </c>
      <c r="B30" s="73"/>
      <c r="C30" s="73"/>
      <c r="D30" s="73"/>
      <c r="E30" s="73"/>
    </row>
    <row r="31" spans="1:8">
      <c r="A31" s="73" t="s">
        <v>20</v>
      </c>
      <c r="B31" s="73"/>
      <c r="C31" s="73"/>
      <c r="D31" s="73"/>
      <c r="E31" s="73"/>
    </row>
    <row r="32" spans="1:8" ht="36.75" customHeight="1">
      <c r="A32" s="73" t="s">
        <v>34</v>
      </c>
      <c r="B32" s="73"/>
      <c r="C32" s="73"/>
      <c r="D32" s="73"/>
      <c r="E32" s="73"/>
    </row>
    <row r="33" spans="1:5">
      <c r="A33" s="73" t="s">
        <v>18</v>
      </c>
      <c r="B33" s="73"/>
      <c r="C33" s="73"/>
      <c r="D33" s="73"/>
      <c r="E33" s="73"/>
    </row>
    <row r="34" spans="1:5">
      <c r="A34" s="81" t="s">
        <v>5</v>
      </c>
      <c r="B34" s="81"/>
      <c r="C34" s="81"/>
      <c r="D34" s="81"/>
      <c r="E34" s="81"/>
    </row>
    <row r="35" spans="1:5">
      <c r="A35" s="73" t="s">
        <v>18</v>
      </c>
      <c r="B35" s="73"/>
      <c r="C35" s="73"/>
      <c r="D35" s="73"/>
      <c r="E35" s="73"/>
    </row>
    <row r="36" spans="1:5">
      <c r="A36" s="82" t="s">
        <v>29</v>
      </c>
      <c r="B36" s="82"/>
      <c r="C36" s="82"/>
      <c r="D36" s="82"/>
      <c r="E36" s="5"/>
    </row>
    <row r="37" spans="1:5">
      <c r="B37" s="79" t="s">
        <v>19</v>
      </c>
      <c r="C37" s="79"/>
      <c r="D37" s="79"/>
      <c r="E37" s="6" t="s">
        <v>6</v>
      </c>
    </row>
    <row r="38" spans="1:5">
      <c r="A38" s="38"/>
      <c r="B38" s="38"/>
      <c r="C38" s="38"/>
      <c r="D38" s="38"/>
      <c r="E38" s="38"/>
    </row>
    <row r="39" spans="1:5">
      <c r="A39" s="83" t="s">
        <v>43</v>
      </c>
      <c r="B39" s="83"/>
      <c r="C39" s="83"/>
      <c r="D39" s="83"/>
      <c r="E39" s="5"/>
    </row>
    <row r="40" spans="1:5">
      <c r="B40" s="79" t="s">
        <v>19</v>
      </c>
      <c r="C40" s="79"/>
      <c r="D40" s="79"/>
      <c r="E40" s="6" t="s">
        <v>6</v>
      </c>
    </row>
    <row r="42" spans="1:5">
      <c r="A42" s="20" t="s">
        <v>39</v>
      </c>
    </row>
    <row r="43" spans="1:5">
      <c r="A43" s="14" t="s">
        <v>36</v>
      </c>
    </row>
    <row r="44" spans="1:5">
      <c r="A44" s="2" t="s">
        <v>45</v>
      </c>
      <c r="B44" s="18">
        <f>'3кв'!B50</f>
        <v>11173.23550000001</v>
      </c>
    </row>
    <row r="45" spans="1:5" ht="31.5">
      <c r="A45" s="21" t="s">
        <v>74</v>
      </c>
      <c r="B45" s="19"/>
    </row>
    <row r="46" spans="1:5">
      <c r="A46" s="2" t="s">
        <v>37</v>
      </c>
      <c r="B46" s="19">
        <v>80486.100000000006</v>
      </c>
    </row>
    <row r="47" spans="1:5">
      <c r="A47" s="2" t="s">
        <v>50</v>
      </c>
      <c r="B47" s="19">
        <f>150*3</f>
        <v>450</v>
      </c>
    </row>
    <row r="48" spans="1:5" ht="30">
      <c r="A48" s="37" t="s">
        <v>44</v>
      </c>
      <c r="B48" s="19">
        <f>E27</f>
        <v>67514.004000000001</v>
      </c>
    </row>
    <row r="49" spans="1:2">
      <c r="A49" s="17" t="s">
        <v>38</v>
      </c>
      <c r="B49" s="22">
        <f>B44+B46+B47-B48</f>
        <v>24595.331500000015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3"/>
  <sheetViews>
    <sheetView tabSelected="1" view="pageBreakPreview" topLeftCell="A4" zoomScaleSheetLayoutView="100" workbookViewId="0">
      <selection activeCell="A32" sqref="A32:XFD32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86" t="s">
        <v>79</v>
      </c>
      <c r="B1" s="86"/>
      <c r="C1" s="86"/>
      <c r="D1" s="45"/>
    </row>
    <row r="2" spans="1:5" ht="15.75">
      <c r="A2" s="87" t="s">
        <v>80</v>
      </c>
      <c r="B2" s="87"/>
      <c r="C2" s="87"/>
      <c r="D2" s="46"/>
    </row>
    <row r="3" spans="1:5" ht="15.75">
      <c r="A3" s="87" t="s">
        <v>81</v>
      </c>
      <c r="B3" s="87"/>
      <c r="C3" s="87"/>
      <c r="D3" s="46"/>
    </row>
    <row r="4" spans="1:5" ht="15.75">
      <c r="A4" s="86" t="s">
        <v>102</v>
      </c>
      <c r="B4" s="86"/>
      <c r="C4" s="86"/>
      <c r="D4" s="45"/>
    </row>
    <row r="5" spans="1:5" ht="15.75">
      <c r="A5" s="88"/>
      <c r="B5" s="88"/>
      <c r="C5" s="88"/>
      <c r="D5" s="1"/>
    </row>
    <row r="6" spans="1:5" ht="15.75">
      <c r="A6" s="46"/>
      <c r="B6" s="47" t="s">
        <v>82</v>
      </c>
      <c r="C6" s="48">
        <f>'1кв'!B48</f>
        <v>-2609.23</v>
      </c>
      <c r="D6" s="49"/>
    </row>
    <row r="7" spans="1:5" ht="15.75">
      <c r="A7" s="50" t="s">
        <v>83</v>
      </c>
      <c r="B7" s="47" t="s">
        <v>103</v>
      </c>
      <c r="C7" s="48"/>
      <c r="D7" s="49"/>
    </row>
    <row r="8" spans="1:5" ht="15.75">
      <c r="A8" s="50"/>
      <c r="B8" s="51" t="s">
        <v>50</v>
      </c>
      <c r="C8" s="48">
        <f>'1кв'!B51+'2 кв'!B49+'3кв'!B48+'4кв'!B47</f>
        <v>1800</v>
      </c>
      <c r="D8" s="49"/>
    </row>
    <row r="9" spans="1:5" ht="15.75">
      <c r="B9" s="52" t="s">
        <v>84</v>
      </c>
      <c r="C9" s="53">
        <f>'1кв'!B50+'2 кв'!B48+'3кв'!B47+'4кв'!B46</f>
        <v>326854.63</v>
      </c>
      <c r="D9" s="54"/>
    </row>
    <row r="10" spans="1:5" ht="15.75">
      <c r="A10" s="41"/>
      <c r="B10" s="52" t="s">
        <v>85</v>
      </c>
      <c r="C10" s="55">
        <f>C8+C9</f>
        <v>328654.63</v>
      </c>
      <c r="D10" s="49"/>
    </row>
    <row r="11" spans="1:5" ht="15.75">
      <c r="A11" s="1"/>
      <c r="B11" s="85"/>
      <c r="C11" s="85"/>
      <c r="D11" s="56"/>
    </row>
    <row r="12" spans="1:5" ht="15.75">
      <c r="A12" s="57" t="s">
        <v>86</v>
      </c>
      <c r="B12" s="23" t="s">
        <v>87</v>
      </c>
      <c r="C12" s="58">
        <f>'1кв'!E22+'2 кв'!E22+'3кв'!E22+'4кв'!E22</f>
        <v>201637.17</v>
      </c>
      <c r="D12" s="56"/>
    </row>
    <row r="13" spans="1:5" ht="15.75">
      <c r="A13" s="57"/>
      <c r="B13" s="7" t="s">
        <v>46</v>
      </c>
      <c r="C13" s="58">
        <f>'1кв'!E25+'2 кв'!E24+'3кв'!E24+'4кв'!E24</f>
        <v>64489.499999999993</v>
      </c>
      <c r="D13" s="56"/>
    </row>
    <row r="14" spans="1:5" ht="30">
      <c r="A14" s="57"/>
      <c r="B14" s="7" t="s">
        <v>88</v>
      </c>
      <c r="C14" s="58">
        <f>'1кв'!E23</f>
        <v>4762.7699999999995</v>
      </c>
      <c r="D14" s="56"/>
    </row>
    <row r="15" spans="1:5" ht="15.75">
      <c r="A15" s="1"/>
      <c r="B15" s="7" t="s">
        <v>30</v>
      </c>
      <c r="C15" s="58">
        <f>'1кв'!E26+'2 кв'!E25+'3кв'!E25+'4кв'!E25</f>
        <v>7191.6900000000005</v>
      </c>
      <c r="D15" s="56"/>
      <c r="E15" s="59"/>
    </row>
    <row r="16" spans="1:5" ht="15.75">
      <c r="A16" s="57"/>
      <c r="B16" s="60" t="s">
        <v>104</v>
      </c>
      <c r="C16" s="61">
        <f>'1кв'!E27+'1кв'!E28+'1кв'!E29</f>
        <v>7646.45</v>
      </c>
      <c r="D16" s="56"/>
    </row>
    <row r="17" spans="1:5" ht="15.75">
      <c r="A17" s="57"/>
      <c r="B17" s="60" t="s">
        <v>89</v>
      </c>
      <c r="C17" s="61">
        <f>C18+C19+C20+C21</f>
        <v>15722.488499999999</v>
      </c>
      <c r="D17" s="56"/>
    </row>
    <row r="18" spans="1:5" ht="15.75">
      <c r="A18" s="57"/>
      <c r="B18" s="32" t="s">
        <v>63</v>
      </c>
      <c r="C18" s="61">
        <f>'2 кв'!E26</f>
        <v>10897.4</v>
      </c>
      <c r="D18" s="56"/>
    </row>
    <row r="19" spans="1:5" ht="30">
      <c r="A19" s="57"/>
      <c r="B19" s="32" t="s">
        <v>66</v>
      </c>
      <c r="C19" s="61">
        <f>'2 кв'!E27</f>
        <v>2505.6999999999998</v>
      </c>
      <c r="D19" s="56"/>
    </row>
    <row r="20" spans="1:5" ht="15.75">
      <c r="A20" s="57"/>
      <c r="B20" s="42" t="s">
        <v>70</v>
      </c>
      <c r="C20" s="61">
        <f>'3кв'!E26</f>
        <v>1729.5135</v>
      </c>
      <c r="D20" s="56"/>
    </row>
    <row r="21" spans="1:5" ht="15.75">
      <c r="A21" s="57"/>
      <c r="B21" s="24" t="s">
        <v>71</v>
      </c>
      <c r="C21" s="61">
        <f>'3кв'!E27</f>
        <v>589.875</v>
      </c>
      <c r="D21" s="56"/>
    </row>
    <row r="22" spans="1:5" ht="15.75">
      <c r="A22" s="57"/>
      <c r="B22" s="60" t="s">
        <v>90</v>
      </c>
      <c r="C22" s="61"/>
      <c r="D22" s="56"/>
    </row>
    <row r="23" spans="1:5" ht="15.75">
      <c r="A23" s="1"/>
      <c r="B23" s="62" t="s">
        <v>91</v>
      </c>
      <c r="C23" s="63">
        <f>SUM(C12:C17)</f>
        <v>301450.06849999999</v>
      </c>
      <c r="D23" s="56"/>
      <c r="E23" s="59"/>
    </row>
    <row r="24" spans="1:5" ht="15.75">
      <c r="A24" s="1"/>
      <c r="B24" s="64" t="s">
        <v>92</v>
      </c>
      <c r="C24" s="63">
        <f>C6+C10-C23</f>
        <v>24595.331500000029</v>
      </c>
      <c r="D24" s="56"/>
    </row>
    <row r="25" spans="1:5" ht="15.75">
      <c r="A25" s="1"/>
      <c r="B25" s="50"/>
      <c r="C25" s="50"/>
      <c r="D25" s="56"/>
    </row>
    <row r="26" spans="1:5" ht="15.75">
      <c r="A26" s="1"/>
      <c r="B26" s="65" t="s">
        <v>93</v>
      </c>
      <c r="C26" s="65"/>
      <c r="D26" s="56"/>
    </row>
    <row r="27" spans="1:5" ht="15.75">
      <c r="A27" s="1"/>
      <c r="B27" s="65" t="s">
        <v>94</v>
      </c>
      <c r="C27" s="65">
        <v>26747.99</v>
      </c>
      <c r="D27" s="56"/>
    </row>
    <row r="28" spans="1:5" ht="15.75">
      <c r="A28" s="1"/>
      <c r="B28" s="66" t="s">
        <v>95</v>
      </c>
      <c r="C28" s="66">
        <v>25522.54</v>
      </c>
      <c r="D28" s="56"/>
    </row>
    <row r="29" spans="1:5" ht="15.75">
      <c r="A29" s="1"/>
      <c r="B29" s="65" t="s">
        <v>96</v>
      </c>
      <c r="C29" s="65">
        <f>C28-C27</f>
        <v>-1225.4500000000007</v>
      </c>
      <c r="D29" s="56"/>
    </row>
    <row r="30" spans="1:5" ht="15.75">
      <c r="A30" s="1"/>
      <c r="B30" s="50"/>
      <c r="C30" s="50"/>
      <c r="D30" s="56"/>
    </row>
    <row r="31" spans="1:5" ht="15.75">
      <c r="A31" s="1"/>
      <c r="B31" s="50"/>
      <c r="C31" s="50"/>
      <c r="D31" s="56"/>
    </row>
    <row r="32" spans="1:5" ht="15.75">
      <c r="A32" s="1"/>
      <c r="B32" s="50"/>
      <c r="C32" s="50"/>
      <c r="D32" s="56"/>
    </row>
    <row r="33" spans="1:4" ht="15.75">
      <c r="A33" s="1"/>
      <c r="B33" s="50"/>
      <c r="C33" s="50"/>
      <c r="D33" s="56"/>
    </row>
    <row r="34" spans="1:4" ht="15.75">
      <c r="A34" s="1" t="s">
        <v>97</v>
      </c>
      <c r="B34" s="50" t="s">
        <v>98</v>
      </c>
      <c r="C34" s="50"/>
      <c r="D34" s="56"/>
    </row>
    <row r="35" spans="1:4" ht="15.75">
      <c r="A35" s="1"/>
      <c r="B35" s="50" t="s">
        <v>99</v>
      </c>
      <c r="C35" s="50"/>
      <c r="D35" s="56"/>
    </row>
    <row r="36" spans="1:4" ht="15.75">
      <c r="A36" s="1"/>
      <c r="B36" s="50" t="s">
        <v>100</v>
      </c>
      <c r="C36" s="50"/>
      <c r="D36" s="56"/>
    </row>
    <row r="37" spans="1:4" ht="15.75">
      <c r="A37" s="1"/>
      <c r="B37" s="50"/>
      <c r="C37" s="50"/>
      <c r="D37" s="56"/>
    </row>
    <row r="38" spans="1:4" ht="15.75">
      <c r="A38" s="1"/>
      <c r="B38" s="50"/>
      <c r="C38" s="50"/>
      <c r="D38" s="56"/>
    </row>
    <row r="39" spans="1:4" ht="15.75">
      <c r="A39" s="1"/>
      <c r="B39" s="50" t="s">
        <v>101</v>
      </c>
      <c r="C39" s="50"/>
      <c r="D39" s="56"/>
    </row>
    <row r="40" spans="1:4" ht="15.75">
      <c r="A40" s="1"/>
      <c r="B40" s="50"/>
      <c r="C40" s="50"/>
      <c r="D40" s="56"/>
    </row>
    <row r="41" spans="1:4" ht="15.75">
      <c r="A41" s="1"/>
      <c r="B41" s="50"/>
      <c r="C41" s="50"/>
      <c r="D41" s="56"/>
    </row>
    <row r="42" spans="1:4" ht="15.75">
      <c r="A42" s="1"/>
      <c r="B42" s="50"/>
      <c r="C42" s="50"/>
      <c r="D42" s="56"/>
    </row>
    <row r="43" spans="1:4" ht="15.75">
      <c r="A43" s="1"/>
      <c r="B43" s="50"/>
      <c r="C43" s="50"/>
      <c r="D43" s="56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 кв</vt:lpstr>
      <vt:lpstr>3кв</vt:lpstr>
      <vt:lpstr>4кв</vt:lpstr>
      <vt:lpstr>отчет</vt:lpstr>
      <vt:lpstr>'1кв'!Область_печати</vt:lpstr>
      <vt:lpstr>'2 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2023-03-02T11:46:40Z</dcterms:modified>
</cp:coreProperties>
</file>