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65" windowWidth="14805" windowHeight="795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'1кв'!$A$1:$E$53</definedName>
    <definedName name="_xlnm.Print_Area" localSheetId="1">'2кв'!$A$1:$E$51</definedName>
    <definedName name="_xlnm.Print_Area" localSheetId="2">'3кв'!$A$1:$E$53</definedName>
    <definedName name="_xlnm.Print_Area" localSheetId="3">'4кв'!$A$1:$E$49</definedName>
    <definedName name="_xlnm.Print_Area" localSheetId="4">отчет!$A$1:$C$43</definedName>
  </definedNames>
  <calcPr calcId="124519"/>
</workbook>
</file>

<file path=xl/calcChain.xml><?xml version="1.0" encoding="utf-8"?>
<calcChain xmlns="http://schemas.openxmlformats.org/spreadsheetml/2006/main">
  <c r="C8" i="24"/>
  <c r="C24"/>
  <c r="C23"/>
  <c r="C22"/>
  <c r="C21"/>
  <c r="C20"/>
  <c r="C6"/>
  <c r="C31"/>
  <c r="C18" l="1"/>
  <c r="E25" i="23" l="1"/>
  <c r="C16" i="24" s="1"/>
  <c r="B45" i="23"/>
  <c r="E24"/>
  <c r="E22"/>
  <c r="E27" s="1"/>
  <c r="B46" s="1"/>
  <c r="E29" i="22" l="1"/>
  <c r="E28"/>
  <c r="B49"/>
  <c r="E24"/>
  <c r="E22"/>
  <c r="E31" l="1"/>
  <c r="B50" s="1"/>
  <c r="E26" i="21"/>
  <c r="B47" l="1"/>
  <c r="E24"/>
  <c r="E22"/>
  <c r="E29" s="1"/>
  <c r="B48" l="1"/>
  <c r="E28" i="20"/>
  <c r="C17" i="24" s="1"/>
  <c r="E29" i="20"/>
  <c r="B49"/>
  <c r="C9" i="24" s="1"/>
  <c r="C11" s="1"/>
  <c r="E25" i="20" l="1"/>
  <c r="C14" i="24" s="1"/>
  <c r="E23" i="20"/>
  <c r="C15" i="24" s="1"/>
  <c r="E22" i="20"/>
  <c r="C13" i="24" l="1"/>
  <c r="C25" s="1"/>
  <c r="C26" s="1"/>
  <c r="E31" i="20"/>
  <c r="B50" s="1"/>
  <c r="B51" s="1"/>
  <c r="B44" i="21" s="1"/>
  <c r="B49" s="1"/>
  <c r="B46" i="22" s="1"/>
  <c r="B51" s="1"/>
  <c r="B42" i="23" s="1"/>
  <c r="B47" s="1"/>
</calcChain>
</file>

<file path=xl/sharedStrings.xml><?xml version="1.0" encoding="utf-8"?>
<sst xmlns="http://schemas.openxmlformats.org/spreadsheetml/2006/main" count="295" uniqueCount="113">
  <si>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</si>
  <si>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</si>
  <si>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</si>
  <si>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</si>
  <si>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</si>
  <si>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</si>
  <si>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</si>
  <si>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</si>
  <si>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</si>
  <si>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</si>
  <si>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</si>
  <si>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</si>
  <si>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</si>
  <si>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</si>
  <si>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</si>
  <si>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</si>
  <si>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</si>
  <si>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</si>
  <si>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</si>
  <si>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</si>
  <si>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</si>
  <si>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</si>
  <si>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</si>
  <si>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</si>
  <si>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постоянно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</si>
  <si>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</si>
  <si>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</si>
  <si>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</si>
  <si>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</si>
  <si>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</si>
  <si>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</si>
  <si>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</si>
  <si>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</si>
  <si>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определена приложением № 9 к договору</t>
  </si>
  <si>
    <t>Информация для собственников:</t>
  </si>
  <si>
    <t>в т.ч. Оплачено</t>
  </si>
  <si>
    <t xml:space="preserve">Итого остаток на конец квартала </t>
  </si>
  <si>
    <t>Остаток на начало квартала</t>
  </si>
  <si>
    <t xml:space="preserve">Общехозяйственные расходы </t>
  </si>
  <si>
    <t>Услуги по содержанию многоквартирного дома</t>
  </si>
  <si>
    <t>за 1 квартал 2021 года</t>
  </si>
  <si>
    <t xml:space="preserve">Обработка подъездов хлорсодержащими растворами опрыскивание 1 раз в неделю </t>
  </si>
  <si>
    <t>интернет Ростелеком</t>
  </si>
  <si>
    <t>г. Россошь, ул. Василевского, д. 48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</si>
  <si>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Кулькова Сергея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</si>
  <si>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№10 от 22.05.2016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</si>
  <si>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№76  от   01.06.2016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</si>
  <si>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</si>
  <si>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r>
      <rPr>
        <sz val="11"/>
        <color theme="1"/>
        <rFont val="Times New Roman"/>
        <family val="1"/>
        <charset val="204"/>
      </rPr>
      <t>Заказчик -</t>
    </r>
    <r>
      <rPr>
        <b/>
        <sz val="11"/>
        <color theme="1"/>
        <rFont val="Times New Roman"/>
        <family val="1"/>
        <charset val="204"/>
      </rPr>
      <t xml:space="preserve"> Собственники МКД, в лице председателя совета МКД Кулькова С.Н.</t>
    </r>
  </si>
  <si>
    <t>Общая площадь квартир - 949,5</t>
  </si>
  <si>
    <t>Работы по содержанию и тек. ремонту</t>
  </si>
  <si>
    <t>Предъявлено населению 55859,16</t>
  </si>
  <si>
    <t>"31" 03 2022 г.</t>
  </si>
  <si>
    <t>Замена кранов на стояках отопления в подвале (кв.17)</t>
  </si>
  <si>
    <t>Уборка подалов (кв.18)</t>
  </si>
  <si>
    <t xml:space="preserve">февраль </t>
  </si>
  <si>
    <t>март</t>
  </si>
  <si>
    <t>ч/ч</t>
  </si>
  <si>
    <t>Частичная замена КНС в подвале (кв.3) смета</t>
  </si>
  <si>
    <t xml:space="preserve">           2. Всего за период с "01" 01 2022 г. по "31" 03 2022 г. выполнено работ (оказано услуг) на общую сумму семьдесят тысяч тридцать один рубль 14 копеек</t>
  </si>
  <si>
    <t>за 2 квартал 2022 года</t>
  </si>
  <si>
    <t>"30" 06 2022 г.</t>
  </si>
  <si>
    <t>2 квартал</t>
  </si>
  <si>
    <t xml:space="preserve">Установка отлива </t>
  </si>
  <si>
    <t>апрель</t>
  </si>
  <si>
    <t>Реконструкция качелей, установка стенда</t>
  </si>
  <si>
    <t xml:space="preserve">           2. Всего за период с "01" 04 2022 г. по "30" 06 2022 г. выполнено работ (оказано услуг) на общую сумму сорок девять тысяч пятьсот  тридцать  семь рублей 61 копейка</t>
  </si>
  <si>
    <t>за 3 квартал 2022 года</t>
  </si>
  <si>
    <t>"30" 09 2022 г.</t>
  </si>
  <si>
    <t>3 квартал</t>
  </si>
  <si>
    <t xml:space="preserve">Опиловка, вывоз веток </t>
  </si>
  <si>
    <t>Окраска окон со стороны фасада (смета)</t>
  </si>
  <si>
    <t>август</t>
  </si>
  <si>
    <t>сентябрь</t>
  </si>
  <si>
    <t>Окраска скамеек (смета)</t>
  </si>
  <si>
    <t>Окраска урн (смета)</t>
  </si>
  <si>
    <t xml:space="preserve">Ремонт урн (сварочные работы) </t>
  </si>
  <si>
    <t>Предъявлено населению 59448,21</t>
  </si>
  <si>
    <t xml:space="preserve">           2. Всего за период с "01" 07 2022 г. по "30" 09 2022 г. выполнено работ (оказано услуг) на общую сумму шестьдесят пять тысяч тридцать пять рублей 56 копеек</t>
  </si>
  <si>
    <t>за 4 квартал 2022 года</t>
  </si>
  <si>
    <t>"31" 12 2022 г.</t>
  </si>
  <si>
    <t>4 квартал</t>
  </si>
  <si>
    <t xml:space="preserve">           2. Всего за период с "01" 10 2022 г. по "31" 12 2022 г. выполнено работ (оказано услуг) на общую сумму пятьдесят тысяч восемьсот шестьдесят шесть рублей 01 копейка.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</si>
  <si>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</si>
  <si>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</si>
  <si>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</si>
  <si>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</si>
  <si>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</si>
  <si>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</si>
  <si>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</si>
  <si>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</si>
  <si>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</si>
  <si>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</si>
  <si>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</si>
  <si>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</si>
  <si>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</si>
  <si>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</si>
  <si>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</si>
  <si>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</si>
  <si>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</si>
  <si>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</si>
  <si>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</si>
  <si>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</si>
  <si>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</si>
  <si>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</si>
  <si>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ул.Василевского,д.48</t>
  </si>
  <si>
    <t>Начислено всего 230614,74</t>
  </si>
  <si>
    <t>Непредвиденные работы 55,83ч/ч</t>
  </si>
  <si>
    <t>*Частичная замена КНС в подвале (кв.3) смета</t>
  </si>
  <si>
    <t>*Реконструкция качелей, установка стенда</t>
  </si>
  <si>
    <t>*Окраска окон со стороны фасада (смета)</t>
  </si>
  <si>
    <t>*Окраска урн (смета)</t>
  </si>
  <si>
    <t>*Окраска скамеек (смета)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</si>
</sst>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7" fillId="0" borderId="0"/>
    <xf numFmtId="0" fontId="18" fillId="0" borderId="0"/>
  </cellStyleXfs>
  <cellXfs count="9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3" fillId="0" borderId="1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43" fontId="4" fillId="0" borderId="0" xfId="0" applyNumberFormat="1" applyFont="1"/>
    <xf numFmtId="0" fontId="11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4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5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1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1" fillId="0" borderId="7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7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view="pageBreakPreview" topLeftCell="A43" zoomScaleSheetLayoutView="100" workbookViewId="0">
      <selection activeCell="A27" sqref="A27"/>
    </sheetView>
  </sheetViews>
  <sheetFormatPr defaultColWidth="9.140625" defaultRowHeight="1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>
      <c r="A1" s="77" t="s">
        <v>11</v>
      </c>
      <c r="B1" s="77"/>
      <c r="C1" s="77"/>
      <c r="D1" s="77"/>
      <c r="E1" s="77"/>
    </row>
    <row r="2" spans="1:5" ht="30.75" customHeight="1">
      <c r="A2" s="78" t="s">
        <v>12</v>
      </c>
      <c r="B2" s="79"/>
      <c r="C2" s="79"/>
      <c r="D2" s="79"/>
      <c r="E2" s="79"/>
    </row>
    <row r="3" spans="1:5">
      <c r="A3" s="80" t="s">
        <v>40</v>
      </c>
      <c r="B3" s="80"/>
      <c r="C3" s="80"/>
      <c r="D3" s="80"/>
      <c r="E3" s="80"/>
    </row>
    <row r="4" spans="1:5" s="1" customFormat="1" ht="15.75">
      <c r="A4" s="19" t="s">
        <v>13</v>
      </c>
      <c r="B4" s="24"/>
      <c r="C4" s="24"/>
      <c r="D4" s="81" t="s">
        <v>52</v>
      </c>
      <c r="E4" s="81"/>
    </row>
    <row r="5" spans="1:5">
      <c r="A5" s="23"/>
      <c r="B5" s="4"/>
      <c r="C5" s="4"/>
      <c r="D5" s="4"/>
      <c r="E5" s="4"/>
    </row>
    <row r="6" spans="1:5" ht="18.75" customHeight="1">
      <c r="A6" s="82" t="s">
        <v>0</v>
      </c>
      <c r="B6" s="82"/>
      <c r="C6" s="82"/>
      <c r="D6" s="82"/>
      <c r="E6" s="82"/>
    </row>
    <row r="7" spans="1:5" ht="15" customHeight="1">
      <c r="A7" s="76" t="s">
        <v>43</v>
      </c>
      <c r="B7" s="76"/>
      <c r="C7" s="76"/>
      <c r="D7" s="76"/>
      <c r="E7" s="76"/>
    </row>
    <row r="8" spans="1:5" ht="15" customHeight="1">
      <c r="A8" s="84" t="s">
        <v>1</v>
      </c>
      <c r="B8" s="84"/>
      <c r="C8" s="84"/>
      <c r="D8" s="84"/>
      <c r="E8" s="84"/>
    </row>
    <row r="9" spans="1:5" ht="17.25" customHeight="1">
      <c r="A9" s="82" t="s">
        <v>44</v>
      </c>
      <c r="B9" s="82"/>
      <c r="C9" s="82"/>
      <c r="D9" s="82"/>
      <c r="E9" s="82"/>
    </row>
    <row r="10" spans="1:5" ht="26.25" customHeight="1">
      <c r="A10" s="85" t="s">
        <v>14</v>
      </c>
      <c r="B10" s="86"/>
      <c r="C10" s="86"/>
      <c r="D10" s="86"/>
      <c r="E10" s="86"/>
    </row>
    <row r="11" spans="1:5" ht="30.75" customHeight="1">
      <c r="A11" s="82" t="s">
        <v>45</v>
      </c>
      <c r="B11" s="82"/>
      <c r="C11" s="82"/>
      <c r="D11" s="82"/>
      <c r="E11" s="82"/>
    </row>
    <row r="12" spans="1:5" ht="16.5" customHeight="1">
      <c r="A12" s="84" t="s">
        <v>15</v>
      </c>
      <c r="B12" s="87"/>
      <c r="C12" s="87"/>
      <c r="D12" s="87"/>
      <c r="E12" s="87"/>
    </row>
    <row r="13" spans="1:5" ht="15" customHeight="1">
      <c r="A13" s="82" t="s">
        <v>26</v>
      </c>
      <c r="B13" s="82"/>
      <c r="C13" s="82"/>
      <c r="D13" s="82"/>
      <c r="E13" s="82"/>
    </row>
    <row r="14" spans="1:5" ht="18" customHeight="1">
      <c r="A14" s="84" t="s">
        <v>2</v>
      </c>
      <c r="B14" s="87"/>
      <c r="C14" s="87"/>
      <c r="D14" s="87"/>
      <c r="E14" s="87"/>
    </row>
    <row r="15" spans="1:5" ht="16.5" customHeight="1">
      <c r="A15" s="82" t="s">
        <v>25</v>
      </c>
      <c r="B15" s="82"/>
      <c r="C15" s="82"/>
      <c r="D15" s="82"/>
      <c r="E15" s="82"/>
    </row>
    <row r="16" spans="1:5" ht="10.15" customHeight="1">
      <c r="A16" s="84" t="s">
        <v>16</v>
      </c>
      <c r="B16" s="87"/>
      <c r="C16" s="87"/>
      <c r="D16" s="87"/>
      <c r="E16" s="87"/>
    </row>
    <row r="17" spans="1:8" ht="32.450000000000003" customHeight="1">
      <c r="A17" s="82" t="s">
        <v>17</v>
      </c>
      <c r="B17" s="82"/>
      <c r="C17" s="82"/>
      <c r="D17" s="82"/>
      <c r="E17" s="82"/>
    </row>
    <row r="18" spans="1:8" ht="57.6" customHeight="1">
      <c r="A18" s="82" t="s">
        <v>46</v>
      </c>
      <c r="B18" s="82"/>
      <c r="C18" s="82"/>
      <c r="D18" s="82"/>
      <c r="E18" s="82"/>
    </row>
    <row r="19" spans="1:8" ht="37.5" customHeight="1">
      <c r="A19" s="83" t="s">
        <v>47</v>
      </c>
      <c r="B19" s="83"/>
      <c r="C19" s="83"/>
      <c r="D19" s="83"/>
      <c r="E19" s="83"/>
    </row>
    <row r="20" spans="1:8" ht="15.75" customHeight="1">
      <c r="A20" s="83"/>
      <c r="B20" s="83"/>
      <c r="C20" s="83"/>
      <c r="D20" s="83"/>
      <c r="E20" s="83"/>
      <c r="F20" s="2">
        <v>949.5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25" t="s">
        <v>8</v>
      </c>
    </row>
    <row r="22" spans="1:8" ht="31.5">
      <c r="A22" s="17" t="s">
        <v>39</v>
      </c>
      <c r="B22" s="7" t="s">
        <v>33</v>
      </c>
      <c r="C22" s="3" t="s">
        <v>4</v>
      </c>
      <c r="D22" s="7">
        <v>11.97</v>
      </c>
      <c r="E22" s="26">
        <f>D22*F20*G20</f>
        <v>34096.545000000006</v>
      </c>
      <c r="G22" s="32"/>
    </row>
    <row r="23" spans="1:8" ht="45">
      <c r="A23" s="5" t="s">
        <v>41</v>
      </c>
      <c r="B23" s="7" t="s">
        <v>29</v>
      </c>
      <c r="C23" s="3" t="s">
        <v>4</v>
      </c>
      <c r="D23" s="3"/>
      <c r="E23" s="6">
        <f>1212.19*3</f>
        <v>3636.57</v>
      </c>
      <c r="G23" s="32"/>
    </row>
    <row r="24" spans="1:8" ht="30">
      <c r="A24" s="5" t="s">
        <v>22</v>
      </c>
      <c r="B24" s="7" t="s">
        <v>23</v>
      </c>
      <c r="C24" s="3" t="s">
        <v>4</v>
      </c>
      <c r="D24" s="3">
        <v>0</v>
      </c>
      <c r="E24" s="26">
        <v>0</v>
      </c>
      <c r="G24" s="32"/>
    </row>
    <row r="25" spans="1:8">
      <c r="A25" s="5" t="s">
        <v>38</v>
      </c>
      <c r="B25" s="7" t="s">
        <v>24</v>
      </c>
      <c r="C25" s="3" t="s">
        <v>4</v>
      </c>
      <c r="D25" s="3">
        <v>3.6</v>
      </c>
      <c r="E25" s="26">
        <f>D25*F20*G20</f>
        <v>10254.6</v>
      </c>
      <c r="G25" s="32"/>
    </row>
    <row r="26" spans="1:8">
      <c r="A26" s="5" t="s">
        <v>28</v>
      </c>
      <c r="B26" s="7" t="s">
        <v>29</v>
      </c>
      <c r="C26" s="3" t="s">
        <v>30</v>
      </c>
      <c r="D26" s="3"/>
      <c r="E26" s="26">
        <v>2105.58</v>
      </c>
      <c r="G26" s="32"/>
      <c r="H26" s="12"/>
    </row>
    <row r="27" spans="1:8" ht="30">
      <c r="A27" s="18" t="s">
        <v>58</v>
      </c>
      <c r="B27" s="7" t="s">
        <v>55</v>
      </c>
      <c r="C27" s="3" t="s">
        <v>30</v>
      </c>
      <c r="D27" s="3"/>
      <c r="E27" s="26">
        <v>11635.98</v>
      </c>
      <c r="G27" s="32"/>
    </row>
    <row r="28" spans="1:8" ht="30">
      <c r="A28" s="18" t="s">
        <v>53</v>
      </c>
      <c r="B28" s="7" t="s">
        <v>55</v>
      </c>
      <c r="C28" s="3" t="s">
        <v>57</v>
      </c>
      <c r="D28" s="3">
        <v>14</v>
      </c>
      <c r="E28" s="26">
        <f t="shared" ref="E28:E29" si="0">D28*218.47</f>
        <v>3058.58</v>
      </c>
      <c r="G28" s="32"/>
    </row>
    <row r="29" spans="1:8">
      <c r="A29" s="33" t="s">
        <v>54</v>
      </c>
      <c r="B29" s="7" t="s">
        <v>56</v>
      </c>
      <c r="C29" s="3" t="s">
        <v>57</v>
      </c>
      <c r="D29" s="3">
        <v>24</v>
      </c>
      <c r="E29" s="26">
        <f t="shared" si="0"/>
        <v>5243.28</v>
      </c>
      <c r="G29" s="32"/>
    </row>
    <row r="30" spans="1:8" s="11" customFormat="1">
      <c r="A30" s="18"/>
      <c r="B30" s="7"/>
      <c r="C30" s="3"/>
      <c r="D30" s="3"/>
      <c r="E30" s="26"/>
      <c r="F30" s="2"/>
      <c r="G30" s="32"/>
      <c r="H30" s="13"/>
    </row>
    <row r="31" spans="1:8">
      <c r="A31" s="8" t="s">
        <v>31</v>
      </c>
      <c r="B31" s="9"/>
      <c r="C31" s="10"/>
      <c r="D31" s="10"/>
      <c r="E31" s="27">
        <f>SUM(E22:E30)</f>
        <v>70031.135000000009</v>
      </c>
      <c r="F31" s="11"/>
      <c r="G31" s="11"/>
    </row>
    <row r="32" spans="1:8" ht="30.75" customHeight="1">
      <c r="E32" s="28"/>
    </row>
    <row r="33" spans="1:5" ht="35.25" customHeight="1">
      <c r="A33" s="89" t="s">
        <v>59</v>
      </c>
      <c r="B33" s="89"/>
      <c r="C33" s="89"/>
      <c r="D33" s="89"/>
      <c r="E33" s="89"/>
    </row>
    <row r="34" spans="1:5" ht="29.25" customHeight="1">
      <c r="A34" s="82" t="s">
        <v>21</v>
      </c>
      <c r="B34" s="82"/>
      <c r="C34" s="82"/>
      <c r="D34" s="82"/>
      <c r="E34" s="82"/>
    </row>
    <row r="35" spans="1:5">
      <c r="A35" s="82" t="s">
        <v>20</v>
      </c>
      <c r="B35" s="82"/>
      <c r="C35" s="82"/>
      <c r="D35" s="82"/>
      <c r="E35" s="82"/>
    </row>
    <row r="36" spans="1:5" ht="30.75" customHeight="1">
      <c r="A36" s="82" t="s">
        <v>32</v>
      </c>
      <c r="B36" s="82"/>
      <c r="C36" s="82"/>
      <c r="D36" s="82"/>
      <c r="E36" s="82"/>
    </row>
    <row r="37" spans="1:5">
      <c r="A37" s="90" t="s">
        <v>5</v>
      </c>
      <c r="B37" s="90"/>
      <c r="C37" s="90"/>
      <c r="D37" s="90"/>
      <c r="E37" s="90"/>
    </row>
    <row r="38" spans="1:5">
      <c r="A38" s="82" t="s">
        <v>18</v>
      </c>
      <c r="B38" s="82"/>
      <c r="C38" s="82"/>
      <c r="D38" s="82"/>
      <c r="E38" s="82"/>
    </row>
    <row r="39" spans="1:5" ht="15" customHeight="1">
      <c r="A39" s="91" t="s">
        <v>27</v>
      </c>
      <c r="B39" s="91"/>
      <c r="C39" s="91"/>
      <c r="D39" s="91"/>
      <c r="E39" s="29"/>
    </row>
    <row r="40" spans="1:5">
      <c r="B40" s="92" t="s">
        <v>19</v>
      </c>
      <c r="C40" s="92"/>
      <c r="D40" s="92"/>
      <c r="E40" s="30" t="s">
        <v>6</v>
      </c>
    </row>
    <row r="41" spans="1:5">
      <c r="A41" s="22"/>
      <c r="B41" s="22"/>
      <c r="C41" s="22"/>
      <c r="D41" s="22"/>
      <c r="E41" s="31"/>
    </row>
    <row r="42" spans="1:5" ht="15" customHeight="1">
      <c r="A42" s="76" t="s">
        <v>48</v>
      </c>
      <c r="B42" s="91"/>
      <c r="C42" s="91"/>
      <c r="D42" s="91"/>
      <c r="E42" s="29"/>
    </row>
    <row r="43" spans="1:5">
      <c r="B43" s="88" t="s">
        <v>19</v>
      </c>
      <c r="C43" s="88"/>
      <c r="D43" s="88"/>
      <c r="E43" s="30" t="s">
        <v>6</v>
      </c>
    </row>
    <row r="44" spans="1:5">
      <c r="A44" s="16" t="s">
        <v>49</v>
      </c>
      <c r="E44" s="28"/>
    </row>
    <row r="45" spans="1:5">
      <c r="A45" s="11" t="s">
        <v>34</v>
      </c>
    </row>
    <row r="46" spans="1:5">
      <c r="A46" s="2" t="s">
        <v>37</v>
      </c>
      <c r="B46" s="14">
        <v>-12424.63</v>
      </c>
    </row>
    <row r="47" spans="1:5" ht="30">
      <c r="A47" s="21" t="s">
        <v>51</v>
      </c>
      <c r="B47" s="20"/>
    </row>
    <row r="48" spans="1:5">
      <c r="A48" s="2" t="s">
        <v>35</v>
      </c>
      <c r="B48" s="15">
        <v>56472.68</v>
      </c>
    </row>
    <row r="49" spans="1:2">
      <c r="A49" s="2" t="s">
        <v>42</v>
      </c>
      <c r="B49" s="15">
        <f>150*3</f>
        <v>450</v>
      </c>
    </row>
    <row r="50" spans="1:2" ht="30">
      <c r="A50" s="21" t="s">
        <v>50</v>
      </c>
      <c r="B50" s="15">
        <f>E31</f>
        <v>70031.135000000009</v>
      </c>
    </row>
    <row r="51" spans="1:2">
      <c r="A51" s="11" t="s">
        <v>36</v>
      </c>
      <c r="B51" s="14">
        <f>B46+B48+B49-B50</f>
        <v>-25533.085000000006</v>
      </c>
    </row>
  </sheetData>
  <mergeCells count="29">
    <mergeCell ref="B43:D43"/>
    <mergeCell ref="A20:E20"/>
    <mergeCell ref="A33:E33"/>
    <mergeCell ref="A34:E34"/>
    <mergeCell ref="A35:E35"/>
    <mergeCell ref="A36:E36"/>
    <mergeCell ref="A37:E37"/>
    <mergeCell ref="A38:E38"/>
    <mergeCell ref="A39:D39"/>
    <mergeCell ref="B40:D40"/>
    <mergeCell ref="A42:D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topLeftCell="A34" zoomScaleSheetLayoutView="100" workbookViewId="0">
      <selection activeCell="A27" sqref="A27"/>
    </sheetView>
  </sheetViews>
  <sheetFormatPr defaultColWidth="9.140625" defaultRowHeight="1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>
      <c r="A1" s="77" t="s">
        <v>11</v>
      </c>
      <c r="B1" s="77"/>
      <c r="C1" s="77"/>
      <c r="D1" s="77"/>
      <c r="E1" s="77"/>
    </row>
    <row r="2" spans="1:5" ht="30.75" customHeight="1">
      <c r="A2" s="78" t="s">
        <v>12</v>
      </c>
      <c r="B2" s="79"/>
      <c r="C2" s="79"/>
      <c r="D2" s="79"/>
      <c r="E2" s="79"/>
    </row>
    <row r="3" spans="1:5">
      <c r="A3" s="80" t="s">
        <v>60</v>
      </c>
      <c r="B3" s="80"/>
      <c r="C3" s="80"/>
      <c r="D3" s="80"/>
      <c r="E3" s="80"/>
    </row>
    <row r="4" spans="1:5" s="1" customFormat="1" ht="15.75">
      <c r="A4" s="19" t="s">
        <v>13</v>
      </c>
      <c r="B4" s="24"/>
      <c r="C4" s="24"/>
      <c r="D4" s="81" t="s">
        <v>61</v>
      </c>
      <c r="E4" s="81"/>
    </row>
    <row r="5" spans="1:5">
      <c r="A5" s="36"/>
      <c r="B5" s="4"/>
      <c r="C5" s="4"/>
      <c r="D5" s="4"/>
      <c r="E5" s="4"/>
    </row>
    <row r="6" spans="1:5" ht="18.75" customHeight="1">
      <c r="A6" s="82" t="s">
        <v>0</v>
      </c>
      <c r="B6" s="82"/>
      <c r="C6" s="82"/>
      <c r="D6" s="82"/>
      <c r="E6" s="82"/>
    </row>
    <row r="7" spans="1:5" ht="15" customHeight="1">
      <c r="A7" s="76" t="s">
        <v>43</v>
      </c>
      <c r="B7" s="76"/>
      <c r="C7" s="76"/>
      <c r="D7" s="76"/>
      <c r="E7" s="76"/>
    </row>
    <row r="8" spans="1:5" ht="15" customHeight="1">
      <c r="A8" s="84" t="s">
        <v>1</v>
      </c>
      <c r="B8" s="84"/>
      <c r="C8" s="84"/>
      <c r="D8" s="84"/>
      <c r="E8" s="84"/>
    </row>
    <row r="9" spans="1:5" ht="17.25" customHeight="1">
      <c r="A9" s="82" t="s">
        <v>44</v>
      </c>
      <c r="B9" s="82"/>
      <c r="C9" s="82"/>
      <c r="D9" s="82"/>
      <c r="E9" s="82"/>
    </row>
    <row r="10" spans="1:5" ht="26.25" customHeight="1">
      <c r="A10" s="85" t="s">
        <v>14</v>
      </c>
      <c r="B10" s="86"/>
      <c r="C10" s="86"/>
      <c r="D10" s="86"/>
      <c r="E10" s="86"/>
    </row>
    <row r="11" spans="1:5" ht="30.75" customHeight="1">
      <c r="A11" s="82" t="s">
        <v>45</v>
      </c>
      <c r="B11" s="82"/>
      <c r="C11" s="82"/>
      <c r="D11" s="82"/>
      <c r="E11" s="82"/>
    </row>
    <row r="12" spans="1:5" ht="16.5" customHeight="1">
      <c r="A12" s="84" t="s">
        <v>15</v>
      </c>
      <c r="B12" s="87"/>
      <c r="C12" s="87"/>
      <c r="D12" s="87"/>
      <c r="E12" s="87"/>
    </row>
    <row r="13" spans="1:5" ht="15" customHeight="1">
      <c r="A13" s="82" t="s">
        <v>26</v>
      </c>
      <c r="B13" s="82"/>
      <c r="C13" s="82"/>
      <c r="D13" s="82"/>
      <c r="E13" s="82"/>
    </row>
    <row r="14" spans="1:5" ht="18" customHeight="1">
      <c r="A14" s="84" t="s">
        <v>2</v>
      </c>
      <c r="B14" s="87"/>
      <c r="C14" s="87"/>
      <c r="D14" s="87"/>
      <c r="E14" s="87"/>
    </row>
    <row r="15" spans="1:5" ht="16.5" customHeight="1">
      <c r="A15" s="82" t="s">
        <v>25</v>
      </c>
      <c r="B15" s="82"/>
      <c r="C15" s="82"/>
      <c r="D15" s="82"/>
      <c r="E15" s="82"/>
    </row>
    <row r="16" spans="1:5" ht="10.15" customHeight="1">
      <c r="A16" s="84" t="s">
        <v>16</v>
      </c>
      <c r="B16" s="87"/>
      <c r="C16" s="87"/>
      <c r="D16" s="87"/>
      <c r="E16" s="87"/>
    </row>
    <row r="17" spans="1:8" ht="32.450000000000003" customHeight="1">
      <c r="A17" s="82" t="s">
        <v>17</v>
      </c>
      <c r="B17" s="82"/>
      <c r="C17" s="82"/>
      <c r="D17" s="82"/>
      <c r="E17" s="82"/>
    </row>
    <row r="18" spans="1:8" ht="57.6" customHeight="1">
      <c r="A18" s="82" t="s">
        <v>46</v>
      </c>
      <c r="B18" s="82"/>
      <c r="C18" s="82"/>
      <c r="D18" s="82"/>
      <c r="E18" s="82"/>
    </row>
    <row r="19" spans="1:8" ht="37.5" customHeight="1">
      <c r="A19" s="83" t="s">
        <v>47</v>
      </c>
      <c r="B19" s="83"/>
      <c r="C19" s="83"/>
      <c r="D19" s="83"/>
      <c r="E19" s="83"/>
    </row>
    <row r="20" spans="1:8" ht="15.75" customHeight="1">
      <c r="A20" s="83"/>
      <c r="B20" s="83"/>
      <c r="C20" s="83"/>
      <c r="D20" s="83"/>
      <c r="E20" s="83"/>
      <c r="F20" s="2">
        <v>949.5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25" t="s">
        <v>8</v>
      </c>
    </row>
    <row r="22" spans="1:8" ht="31.5">
      <c r="A22" s="17" t="s">
        <v>39</v>
      </c>
      <c r="B22" s="7" t="s">
        <v>33</v>
      </c>
      <c r="C22" s="3" t="s">
        <v>4</v>
      </c>
      <c r="D22" s="7">
        <v>11.97</v>
      </c>
      <c r="E22" s="26">
        <f>D22*F20*G20</f>
        <v>34096.545000000006</v>
      </c>
      <c r="G22" s="32"/>
    </row>
    <row r="23" spans="1:8" ht="30">
      <c r="A23" s="5" t="s">
        <v>22</v>
      </c>
      <c r="B23" s="7" t="s">
        <v>23</v>
      </c>
      <c r="C23" s="3" t="s">
        <v>4</v>
      </c>
      <c r="D23" s="3">
        <v>0</v>
      </c>
      <c r="E23" s="26">
        <v>0</v>
      </c>
      <c r="G23" s="32"/>
    </row>
    <row r="24" spans="1:8">
      <c r="A24" s="5" t="s">
        <v>38</v>
      </c>
      <c r="B24" s="7" t="s">
        <v>24</v>
      </c>
      <c r="C24" s="3" t="s">
        <v>4</v>
      </c>
      <c r="D24" s="3">
        <v>3.6</v>
      </c>
      <c r="E24" s="26">
        <f>D24*F20*G20</f>
        <v>10254.6</v>
      </c>
      <c r="G24" s="32"/>
    </row>
    <row r="25" spans="1:8">
      <c r="A25" s="5" t="s">
        <v>28</v>
      </c>
      <c r="B25" s="7" t="s">
        <v>62</v>
      </c>
      <c r="C25" s="3" t="s">
        <v>30</v>
      </c>
      <c r="D25" s="3"/>
      <c r="E25" s="26">
        <v>933</v>
      </c>
      <c r="G25" s="32"/>
      <c r="H25" s="12"/>
    </row>
    <row r="26" spans="1:8">
      <c r="A26" s="37" t="s">
        <v>63</v>
      </c>
      <c r="B26" s="7" t="s">
        <v>64</v>
      </c>
      <c r="C26" s="3" t="s">
        <v>57</v>
      </c>
      <c r="D26" s="3">
        <v>8</v>
      </c>
      <c r="E26" s="26">
        <f>D26*218.47</f>
        <v>1747.76</v>
      </c>
      <c r="G26" s="32"/>
    </row>
    <row r="27" spans="1:8" ht="30">
      <c r="A27" s="42" t="s">
        <v>65</v>
      </c>
      <c r="B27" s="7" t="s">
        <v>62</v>
      </c>
      <c r="C27" s="3" t="s">
        <v>30</v>
      </c>
      <c r="D27" s="3"/>
      <c r="E27" s="26">
        <v>2505.6999999999998</v>
      </c>
      <c r="G27" s="32"/>
    </row>
    <row r="28" spans="1:8">
      <c r="A28" s="38"/>
      <c r="B28" s="7"/>
      <c r="C28" s="3"/>
      <c r="D28" s="3"/>
      <c r="E28" s="26"/>
      <c r="G28" s="32"/>
    </row>
    <row r="29" spans="1:8">
      <c r="A29" s="8" t="s">
        <v>31</v>
      </c>
      <c r="B29" s="9"/>
      <c r="C29" s="10"/>
      <c r="D29" s="10"/>
      <c r="E29" s="27">
        <f>SUM(E22:E28)</f>
        <v>49537.605000000003</v>
      </c>
      <c r="F29" s="11"/>
      <c r="G29" s="11"/>
    </row>
    <row r="30" spans="1:8" ht="24" customHeight="1">
      <c r="E30" s="28"/>
    </row>
    <row r="31" spans="1:8" ht="35.25" customHeight="1">
      <c r="A31" s="89" t="s">
        <v>66</v>
      </c>
      <c r="B31" s="89"/>
      <c r="C31" s="89"/>
      <c r="D31" s="89"/>
      <c r="E31" s="89"/>
    </row>
    <row r="32" spans="1:8" ht="29.25" customHeight="1">
      <c r="A32" s="82" t="s">
        <v>21</v>
      </c>
      <c r="B32" s="82"/>
      <c r="C32" s="82"/>
      <c r="D32" s="82"/>
      <c r="E32" s="82"/>
    </row>
    <row r="33" spans="1:5">
      <c r="A33" s="82" t="s">
        <v>20</v>
      </c>
      <c r="B33" s="82"/>
      <c r="C33" s="82"/>
      <c r="D33" s="82"/>
      <c r="E33" s="82"/>
    </row>
    <row r="34" spans="1:5" ht="30.75" customHeight="1">
      <c r="A34" s="82" t="s">
        <v>32</v>
      </c>
      <c r="B34" s="82"/>
      <c r="C34" s="82"/>
      <c r="D34" s="82"/>
      <c r="E34" s="82"/>
    </row>
    <row r="35" spans="1:5">
      <c r="A35" s="90" t="s">
        <v>5</v>
      </c>
      <c r="B35" s="90"/>
      <c r="C35" s="90"/>
      <c r="D35" s="90"/>
      <c r="E35" s="90"/>
    </row>
    <row r="36" spans="1:5">
      <c r="A36" s="82" t="s">
        <v>18</v>
      </c>
      <c r="B36" s="82"/>
      <c r="C36" s="82"/>
      <c r="D36" s="82"/>
      <c r="E36" s="82"/>
    </row>
    <row r="37" spans="1:5" ht="15" customHeight="1">
      <c r="A37" s="91" t="s">
        <v>27</v>
      </c>
      <c r="B37" s="91"/>
      <c r="C37" s="91"/>
      <c r="D37" s="91"/>
      <c r="E37" s="29"/>
    </row>
    <row r="38" spans="1:5">
      <c r="B38" s="92" t="s">
        <v>19</v>
      </c>
      <c r="C38" s="92"/>
      <c r="D38" s="92"/>
      <c r="E38" s="30" t="s">
        <v>6</v>
      </c>
    </row>
    <row r="39" spans="1:5">
      <c r="A39" s="35"/>
      <c r="B39" s="35"/>
      <c r="C39" s="35"/>
      <c r="D39" s="35"/>
      <c r="E39" s="31"/>
    </row>
    <row r="40" spans="1:5" ht="15" customHeight="1">
      <c r="A40" s="76" t="s">
        <v>48</v>
      </c>
      <c r="B40" s="91"/>
      <c r="C40" s="91"/>
      <c r="D40" s="91"/>
      <c r="E40" s="29"/>
    </row>
    <row r="41" spans="1:5">
      <c r="B41" s="88" t="s">
        <v>19</v>
      </c>
      <c r="C41" s="88"/>
      <c r="D41" s="88"/>
      <c r="E41" s="30" t="s">
        <v>6</v>
      </c>
    </row>
    <row r="42" spans="1:5">
      <c r="A42" s="16" t="s">
        <v>49</v>
      </c>
      <c r="E42" s="28"/>
    </row>
    <row r="43" spans="1:5">
      <c r="A43" s="11" t="s">
        <v>34</v>
      </c>
    </row>
    <row r="44" spans="1:5">
      <c r="A44" s="2" t="s">
        <v>37</v>
      </c>
      <c r="B44" s="14">
        <f>'1кв'!B51</f>
        <v>-25533.085000000006</v>
      </c>
    </row>
    <row r="45" spans="1:5" ht="30">
      <c r="A45" s="34" t="s">
        <v>51</v>
      </c>
      <c r="B45" s="20"/>
    </row>
    <row r="46" spans="1:5">
      <c r="A46" s="2" t="s">
        <v>35</v>
      </c>
      <c r="B46" s="15">
        <v>53884.2</v>
      </c>
    </row>
    <row r="47" spans="1:5">
      <c r="A47" s="2" t="s">
        <v>42</v>
      </c>
      <c r="B47" s="15">
        <f>150*3</f>
        <v>450</v>
      </c>
    </row>
    <row r="48" spans="1:5" ht="30">
      <c r="A48" s="34" t="s">
        <v>50</v>
      </c>
      <c r="B48" s="15">
        <f>E29</f>
        <v>49537.605000000003</v>
      </c>
    </row>
    <row r="49" spans="1:2">
      <c r="A49" s="11" t="s">
        <v>36</v>
      </c>
      <c r="B49" s="14">
        <f>B44+B46+B47-B48</f>
        <v>-20736.490000000013</v>
      </c>
    </row>
  </sheetData>
  <mergeCells count="29">
    <mergeCell ref="A36:E36"/>
    <mergeCell ref="A37:D37"/>
    <mergeCell ref="B38:D38"/>
    <mergeCell ref="A40:D40"/>
    <mergeCell ref="B41:D41"/>
    <mergeCell ref="A35:E35"/>
    <mergeCell ref="A14:E14"/>
    <mergeCell ref="A15:E15"/>
    <mergeCell ref="A16:E16"/>
    <mergeCell ref="A17:E17"/>
    <mergeCell ref="A18:E18"/>
    <mergeCell ref="A19:E19"/>
    <mergeCell ref="A20:E20"/>
    <mergeCell ref="A31:E31"/>
    <mergeCell ref="A32:E32"/>
    <mergeCell ref="A33:E33"/>
    <mergeCell ref="A34:E34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1"/>
  <sheetViews>
    <sheetView view="pageBreakPreview" topLeftCell="A37" zoomScaleSheetLayoutView="100" workbookViewId="0">
      <selection activeCell="A30" sqref="A30"/>
    </sheetView>
  </sheetViews>
  <sheetFormatPr defaultColWidth="9.140625" defaultRowHeight="1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>
      <c r="A1" s="77" t="s">
        <v>11</v>
      </c>
      <c r="B1" s="77"/>
      <c r="C1" s="77"/>
      <c r="D1" s="77"/>
      <c r="E1" s="77"/>
    </row>
    <row r="2" spans="1:5" ht="30.75" customHeight="1">
      <c r="A2" s="78" t="s">
        <v>12</v>
      </c>
      <c r="B2" s="79"/>
      <c r="C2" s="79"/>
      <c r="D2" s="79"/>
      <c r="E2" s="79"/>
    </row>
    <row r="3" spans="1:5">
      <c r="A3" s="80" t="s">
        <v>67</v>
      </c>
      <c r="B3" s="80"/>
      <c r="C3" s="80"/>
      <c r="D3" s="80"/>
      <c r="E3" s="80"/>
    </row>
    <row r="4" spans="1:5" s="1" customFormat="1" ht="15.75">
      <c r="A4" s="19" t="s">
        <v>13</v>
      </c>
      <c r="B4" s="24"/>
      <c r="C4" s="24"/>
      <c r="D4" s="81" t="s">
        <v>68</v>
      </c>
      <c r="E4" s="81"/>
    </row>
    <row r="5" spans="1:5">
      <c r="A5" s="41"/>
      <c r="B5" s="4"/>
      <c r="C5" s="4"/>
      <c r="D5" s="4"/>
      <c r="E5" s="4"/>
    </row>
    <row r="6" spans="1:5" ht="18.75" customHeight="1">
      <c r="A6" s="82" t="s">
        <v>0</v>
      </c>
      <c r="B6" s="82"/>
      <c r="C6" s="82"/>
      <c r="D6" s="82"/>
      <c r="E6" s="82"/>
    </row>
    <row r="7" spans="1:5" ht="15" customHeight="1">
      <c r="A7" s="76" t="s">
        <v>43</v>
      </c>
      <c r="B7" s="76"/>
      <c r="C7" s="76"/>
      <c r="D7" s="76"/>
      <c r="E7" s="76"/>
    </row>
    <row r="8" spans="1:5" ht="15" customHeight="1">
      <c r="A8" s="84" t="s">
        <v>1</v>
      </c>
      <c r="B8" s="84"/>
      <c r="C8" s="84"/>
      <c r="D8" s="84"/>
      <c r="E8" s="84"/>
    </row>
    <row r="9" spans="1:5" ht="17.25" customHeight="1">
      <c r="A9" s="82" t="s">
        <v>44</v>
      </c>
      <c r="B9" s="82"/>
      <c r="C9" s="82"/>
      <c r="D9" s="82"/>
      <c r="E9" s="82"/>
    </row>
    <row r="10" spans="1:5" ht="26.25" customHeight="1">
      <c r="A10" s="85" t="s">
        <v>14</v>
      </c>
      <c r="B10" s="86"/>
      <c r="C10" s="86"/>
      <c r="D10" s="86"/>
      <c r="E10" s="86"/>
    </row>
    <row r="11" spans="1:5" ht="30.75" customHeight="1">
      <c r="A11" s="82" t="s">
        <v>45</v>
      </c>
      <c r="B11" s="82"/>
      <c r="C11" s="82"/>
      <c r="D11" s="82"/>
      <c r="E11" s="82"/>
    </row>
    <row r="12" spans="1:5" ht="16.5" customHeight="1">
      <c r="A12" s="84" t="s">
        <v>15</v>
      </c>
      <c r="B12" s="87"/>
      <c r="C12" s="87"/>
      <c r="D12" s="87"/>
      <c r="E12" s="87"/>
    </row>
    <row r="13" spans="1:5" ht="15" customHeight="1">
      <c r="A13" s="82" t="s">
        <v>26</v>
      </c>
      <c r="B13" s="82"/>
      <c r="C13" s="82"/>
      <c r="D13" s="82"/>
      <c r="E13" s="82"/>
    </row>
    <row r="14" spans="1:5" ht="18" customHeight="1">
      <c r="A14" s="84" t="s">
        <v>2</v>
      </c>
      <c r="B14" s="87"/>
      <c r="C14" s="87"/>
      <c r="D14" s="87"/>
      <c r="E14" s="87"/>
    </row>
    <row r="15" spans="1:5" ht="16.5" customHeight="1">
      <c r="A15" s="82" t="s">
        <v>25</v>
      </c>
      <c r="B15" s="82"/>
      <c r="C15" s="82"/>
      <c r="D15" s="82"/>
      <c r="E15" s="82"/>
    </row>
    <row r="16" spans="1:5" ht="10.15" customHeight="1">
      <c r="A16" s="84" t="s">
        <v>16</v>
      </c>
      <c r="B16" s="87"/>
      <c r="C16" s="87"/>
      <c r="D16" s="87"/>
      <c r="E16" s="87"/>
    </row>
    <row r="17" spans="1:8" ht="32.450000000000003" customHeight="1">
      <c r="A17" s="82" t="s">
        <v>17</v>
      </c>
      <c r="B17" s="82"/>
      <c r="C17" s="82"/>
      <c r="D17" s="82"/>
      <c r="E17" s="82"/>
    </row>
    <row r="18" spans="1:8" ht="57.6" customHeight="1">
      <c r="A18" s="82" t="s">
        <v>46</v>
      </c>
      <c r="B18" s="82"/>
      <c r="C18" s="82"/>
      <c r="D18" s="82"/>
      <c r="E18" s="82"/>
    </row>
    <row r="19" spans="1:8" ht="37.5" customHeight="1">
      <c r="A19" s="83" t="s">
        <v>47</v>
      </c>
      <c r="B19" s="83"/>
      <c r="C19" s="83"/>
      <c r="D19" s="83"/>
      <c r="E19" s="83"/>
    </row>
    <row r="20" spans="1:8" ht="15.75" customHeight="1">
      <c r="A20" s="83"/>
      <c r="B20" s="83"/>
      <c r="C20" s="83"/>
      <c r="D20" s="83"/>
      <c r="E20" s="83"/>
      <c r="F20" s="2">
        <v>949.5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25" t="s">
        <v>8</v>
      </c>
    </row>
    <row r="22" spans="1:8" ht="31.5">
      <c r="A22" s="17" t="s">
        <v>39</v>
      </c>
      <c r="B22" s="7" t="s">
        <v>33</v>
      </c>
      <c r="C22" s="3" t="s">
        <v>4</v>
      </c>
      <c r="D22" s="7">
        <v>12.93</v>
      </c>
      <c r="E22" s="26">
        <f>D22*F20*G20</f>
        <v>36831.104999999996</v>
      </c>
      <c r="G22" s="32"/>
    </row>
    <row r="23" spans="1:8" ht="30">
      <c r="A23" s="5" t="s">
        <v>22</v>
      </c>
      <c r="B23" s="7" t="s">
        <v>23</v>
      </c>
      <c r="C23" s="3" t="s">
        <v>4</v>
      </c>
      <c r="D23" s="3">
        <v>0</v>
      </c>
      <c r="E23" s="26">
        <v>0</v>
      </c>
      <c r="G23" s="32"/>
    </row>
    <row r="24" spans="1:8">
      <c r="A24" s="5" t="s">
        <v>38</v>
      </c>
      <c r="B24" s="7" t="s">
        <v>24</v>
      </c>
      <c r="C24" s="3" t="s">
        <v>4</v>
      </c>
      <c r="D24" s="3">
        <v>3.9</v>
      </c>
      <c r="E24" s="26">
        <f>D24*F20*G20</f>
        <v>11109.15</v>
      </c>
      <c r="G24" s="32"/>
    </row>
    <row r="25" spans="1:8">
      <c r="A25" s="5" t="s">
        <v>28</v>
      </c>
      <c r="B25" s="7" t="s">
        <v>69</v>
      </c>
      <c r="C25" s="3" t="s">
        <v>30</v>
      </c>
      <c r="D25" s="3"/>
      <c r="E25" s="26">
        <v>1251.56</v>
      </c>
      <c r="G25" s="32"/>
      <c r="H25" s="12"/>
    </row>
    <row r="26" spans="1:8">
      <c r="A26" s="18" t="s">
        <v>74</v>
      </c>
      <c r="B26" s="47" t="s">
        <v>72</v>
      </c>
      <c r="C26" s="3" t="s">
        <v>30</v>
      </c>
      <c r="D26" s="46"/>
      <c r="E26" s="26">
        <v>2223.08</v>
      </c>
      <c r="G26" s="32"/>
    </row>
    <row r="27" spans="1:8">
      <c r="A27" s="18" t="s">
        <v>75</v>
      </c>
      <c r="B27" s="47" t="s">
        <v>72</v>
      </c>
      <c r="C27" s="3" t="s">
        <v>30</v>
      </c>
      <c r="D27" s="46"/>
      <c r="E27" s="26">
        <v>753</v>
      </c>
      <c r="G27" s="32"/>
    </row>
    <row r="28" spans="1:8">
      <c r="A28" s="18" t="s">
        <v>76</v>
      </c>
      <c r="B28" s="47" t="s">
        <v>72</v>
      </c>
      <c r="C28" s="3" t="s">
        <v>57</v>
      </c>
      <c r="D28" s="46">
        <v>5.33</v>
      </c>
      <c r="E28" s="26">
        <f>D28*235.95</f>
        <v>1257.6134999999999</v>
      </c>
      <c r="G28" s="32"/>
    </row>
    <row r="29" spans="1:8">
      <c r="A29" s="18" t="s">
        <v>70</v>
      </c>
      <c r="B29" s="47" t="s">
        <v>72</v>
      </c>
      <c r="C29" s="3" t="s">
        <v>57</v>
      </c>
      <c r="D29" s="46">
        <v>4.5</v>
      </c>
      <c r="E29" s="26">
        <f>D29*235.95</f>
        <v>1061.7749999999999</v>
      </c>
      <c r="G29" s="32"/>
    </row>
    <row r="30" spans="1:8" ht="30">
      <c r="A30" s="18" t="s">
        <v>71</v>
      </c>
      <c r="B30" s="47" t="s">
        <v>73</v>
      </c>
      <c r="C30" s="3" t="s">
        <v>30</v>
      </c>
      <c r="D30" s="46">
        <v>16</v>
      </c>
      <c r="E30" s="26">
        <v>10548.28</v>
      </c>
      <c r="G30" s="32"/>
    </row>
    <row r="31" spans="1:8">
      <c r="A31" s="8" t="s">
        <v>31</v>
      </c>
      <c r="B31" s="9"/>
      <c r="C31" s="10"/>
      <c r="D31" s="10"/>
      <c r="E31" s="27">
        <f>SUM(E22:E30)</f>
        <v>65035.563499999997</v>
      </c>
      <c r="F31" s="11"/>
      <c r="G31" s="11"/>
    </row>
    <row r="32" spans="1:8" ht="24" customHeight="1">
      <c r="E32" s="28"/>
    </row>
    <row r="33" spans="1:5" ht="35.25" customHeight="1">
      <c r="A33" s="89" t="s">
        <v>78</v>
      </c>
      <c r="B33" s="89"/>
      <c r="C33" s="89"/>
      <c r="D33" s="89"/>
      <c r="E33" s="89"/>
    </row>
    <row r="34" spans="1:5" ht="29.25" customHeight="1">
      <c r="A34" s="82" t="s">
        <v>21</v>
      </c>
      <c r="B34" s="82"/>
      <c r="C34" s="82"/>
      <c r="D34" s="82"/>
      <c r="E34" s="82"/>
    </row>
    <row r="35" spans="1:5">
      <c r="A35" s="82" t="s">
        <v>20</v>
      </c>
      <c r="B35" s="82"/>
      <c r="C35" s="82"/>
      <c r="D35" s="82"/>
      <c r="E35" s="82"/>
    </row>
    <row r="36" spans="1:5" ht="30.75" customHeight="1">
      <c r="A36" s="82" t="s">
        <v>32</v>
      </c>
      <c r="B36" s="82"/>
      <c r="C36" s="82"/>
      <c r="D36" s="82"/>
      <c r="E36" s="82"/>
    </row>
    <row r="37" spans="1:5">
      <c r="A37" s="90" t="s">
        <v>5</v>
      </c>
      <c r="B37" s="90"/>
      <c r="C37" s="90"/>
      <c r="D37" s="90"/>
      <c r="E37" s="90"/>
    </row>
    <row r="38" spans="1:5">
      <c r="A38" s="82" t="s">
        <v>18</v>
      </c>
      <c r="B38" s="82"/>
      <c r="C38" s="82"/>
      <c r="D38" s="82"/>
      <c r="E38" s="82"/>
    </row>
    <row r="39" spans="1:5" ht="15" customHeight="1">
      <c r="A39" s="91" t="s">
        <v>27</v>
      </c>
      <c r="B39" s="91"/>
      <c r="C39" s="91"/>
      <c r="D39" s="91"/>
      <c r="E39" s="29"/>
    </row>
    <row r="40" spans="1:5">
      <c r="B40" s="92" t="s">
        <v>19</v>
      </c>
      <c r="C40" s="92"/>
      <c r="D40" s="92"/>
      <c r="E40" s="30" t="s">
        <v>6</v>
      </c>
    </row>
    <row r="41" spans="1:5">
      <c r="A41" s="40"/>
      <c r="B41" s="40"/>
      <c r="C41" s="40"/>
      <c r="D41" s="40"/>
      <c r="E41" s="31"/>
    </row>
    <row r="42" spans="1:5" ht="15" customHeight="1">
      <c r="A42" s="76" t="s">
        <v>48</v>
      </c>
      <c r="B42" s="91"/>
      <c r="C42" s="91"/>
      <c r="D42" s="91"/>
      <c r="E42" s="29"/>
    </row>
    <row r="43" spans="1:5">
      <c r="B43" s="88" t="s">
        <v>19</v>
      </c>
      <c r="C43" s="88"/>
      <c r="D43" s="88"/>
      <c r="E43" s="30" t="s">
        <v>6</v>
      </c>
    </row>
    <row r="44" spans="1:5">
      <c r="A44" s="16" t="s">
        <v>49</v>
      </c>
      <c r="E44" s="28"/>
    </row>
    <row r="45" spans="1:5">
      <c r="A45" s="11" t="s">
        <v>34</v>
      </c>
    </row>
    <row r="46" spans="1:5">
      <c r="A46" s="2" t="s">
        <v>37</v>
      </c>
      <c r="B46" s="14">
        <f>'2кв'!B49</f>
        <v>-20736.490000000013</v>
      </c>
    </row>
    <row r="47" spans="1:5" ht="30">
      <c r="A47" s="39" t="s">
        <v>77</v>
      </c>
      <c r="B47" s="20"/>
    </row>
    <row r="48" spans="1:5">
      <c r="A48" s="2" t="s">
        <v>35</v>
      </c>
      <c r="B48" s="15">
        <v>58597.69</v>
      </c>
    </row>
    <row r="49" spans="1:2">
      <c r="A49" s="2" t="s">
        <v>42</v>
      </c>
      <c r="B49" s="15">
        <f>150*3</f>
        <v>450</v>
      </c>
    </row>
    <row r="50" spans="1:2" ht="30">
      <c r="A50" s="39" t="s">
        <v>50</v>
      </c>
      <c r="B50" s="15">
        <f>E31</f>
        <v>65035.563499999997</v>
      </c>
    </row>
    <row r="51" spans="1:2">
      <c r="A51" s="11" t="s">
        <v>36</v>
      </c>
      <c r="B51" s="14">
        <f>B46+B48+B49-B50</f>
        <v>-26724.363500000007</v>
      </c>
    </row>
  </sheetData>
  <mergeCells count="29">
    <mergeCell ref="A38:E38"/>
    <mergeCell ref="A39:D39"/>
    <mergeCell ref="B40:D40"/>
    <mergeCell ref="A42:D42"/>
    <mergeCell ref="B43:D43"/>
    <mergeCell ref="A37:E37"/>
    <mergeCell ref="A14:E14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7"/>
  <sheetViews>
    <sheetView view="pageBreakPreview" topLeftCell="A31" zoomScaleSheetLayoutView="100" workbookViewId="0">
      <selection activeCell="A45" sqref="A45"/>
    </sheetView>
  </sheetViews>
  <sheetFormatPr defaultColWidth="9.140625" defaultRowHeight="1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>
      <c r="A1" s="77" t="s">
        <v>11</v>
      </c>
      <c r="B1" s="77"/>
      <c r="C1" s="77"/>
      <c r="D1" s="77"/>
      <c r="E1" s="77"/>
    </row>
    <row r="2" spans="1:5" ht="30.75" customHeight="1">
      <c r="A2" s="78" t="s">
        <v>12</v>
      </c>
      <c r="B2" s="79"/>
      <c r="C2" s="79"/>
      <c r="D2" s="79"/>
      <c r="E2" s="79"/>
    </row>
    <row r="3" spans="1:5">
      <c r="A3" s="80" t="s">
        <v>79</v>
      </c>
      <c r="B3" s="80"/>
      <c r="C3" s="80"/>
      <c r="D3" s="80"/>
      <c r="E3" s="80"/>
    </row>
    <row r="4" spans="1:5" s="1" customFormat="1" ht="15.75">
      <c r="A4" s="19" t="s">
        <v>13</v>
      </c>
      <c r="B4" s="24"/>
      <c r="C4" s="24"/>
      <c r="D4" s="81" t="s">
        <v>80</v>
      </c>
      <c r="E4" s="81"/>
    </row>
    <row r="5" spans="1:5">
      <c r="A5" s="45"/>
      <c r="B5" s="4"/>
      <c r="C5" s="4"/>
      <c r="D5" s="4"/>
      <c r="E5" s="4"/>
    </row>
    <row r="6" spans="1:5" ht="18.75" customHeight="1">
      <c r="A6" s="82" t="s">
        <v>0</v>
      </c>
      <c r="B6" s="82"/>
      <c r="C6" s="82"/>
      <c r="D6" s="82"/>
      <c r="E6" s="82"/>
    </row>
    <row r="7" spans="1:5" ht="15" customHeight="1">
      <c r="A7" s="76" t="s">
        <v>43</v>
      </c>
      <c r="B7" s="76"/>
      <c r="C7" s="76"/>
      <c r="D7" s="76"/>
      <c r="E7" s="76"/>
    </row>
    <row r="8" spans="1:5" ht="15" customHeight="1">
      <c r="A8" s="84" t="s">
        <v>1</v>
      </c>
      <c r="B8" s="84"/>
      <c r="C8" s="84"/>
      <c r="D8" s="84"/>
      <c r="E8" s="84"/>
    </row>
    <row r="9" spans="1:5" ht="17.25" customHeight="1">
      <c r="A9" s="82" t="s">
        <v>44</v>
      </c>
      <c r="B9" s="82"/>
      <c r="C9" s="82"/>
      <c r="D9" s="82"/>
      <c r="E9" s="82"/>
    </row>
    <row r="10" spans="1:5" ht="26.25" customHeight="1">
      <c r="A10" s="85" t="s">
        <v>14</v>
      </c>
      <c r="B10" s="86"/>
      <c r="C10" s="86"/>
      <c r="D10" s="86"/>
      <c r="E10" s="86"/>
    </row>
    <row r="11" spans="1:5" ht="30.75" customHeight="1">
      <c r="A11" s="82" t="s">
        <v>45</v>
      </c>
      <c r="B11" s="82"/>
      <c r="C11" s="82"/>
      <c r="D11" s="82"/>
      <c r="E11" s="82"/>
    </row>
    <row r="12" spans="1:5" ht="16.5" customHeight="1">
      <c r="A12" s="84" t="s">
        <v>15</v>
      </c>
      <c r="B12" s="87"/>
      <c r="C12" s="87"/>
      <c r="D12" s="87"/>
      <c r="E12" s="87"/>
    </row>
    <row r="13" spans="1:5" ht="15" customHeight="1">
      <c r="A13" s="82" t="s">
        <v>26</v>
      </c>
      <c r="B13" s="82"/>
      <c r="C13" s="82"/>
      <c r="D13" s="82"/>
      <c r="E13" s="82"/>
    </row>
    <row r="14" spans="1:5" ht="18" customHeight="1">
      <c r="A14" s="84" t="s">
        <v>2</v>
      </c>
      <c r="B14" s="87"/>
      <c r="C14" s="87"/>
      <c r="D14" s="87"/>
      <c r="E14" s="87"/>
    </row>
    <row r="15" spans="1:5" ht="16.5" customHeight="1">
      <c r="A15" s="82" t="s">
        <v>25</v>
      </c>
      <c r="B15" s="82"/>
      <c r="C15" s="82"/>
      <c r="D15" s="82"/>
      <c r="E15" s="82"/>
    </row>
    <row r="16" spans="1:5" ht="10.15" customHeight="1">
      <c r="A16" s="84" t="s">
        <v>16</v>
      </c>
      <c r="B16" s="87"/>
      <c r="C16" s="87"/>
      <c r="D16" s="87"/>
      <c r="E16" s="87"/>
    </row>
    <row r="17" spans="1:8" ht="32.450000000000003" customHeight="1">
      <c r="A17" s="82" t="s">
        <v>17</v>
      </c>
      <c r="B17" s="82"/>
      <c r="C17" s="82"/>
      <c r="D17" s="82"/>
      <c r="E17" s="82"/>
    </row>
    <row r="18" spans="1:8" ht="57.6" customHeight="1">
      <c r="A18" s="82" t="s">
        <v>46</v>
      </c>
      <c r="B18" s="82"/>
      <c r="C18" s="82"/>
      <c r="D18" s="82"/>
      <c r="E18" s="82"/>
    </row>
    <row r="19" spans="1:8" ht="37.5" customHeight="1">
      <c r="A19" s="83" t="s">
        <v>47</v>
      </c>
      <c r="B19" s="83"/>
      <c r="C19" s="83"/>
      <c r="D19" s="83"/>
      <c r="E19" s="83"/>
    </row>
    <row r="20" spans="1:8" ht="15.75" customHeight="1">
      <c r="A20" s="83"/>
      <c r="B20" s="83"/>
      <c r="C20" s="83"/>
      <c r="D20" s="83"/>
      <c r="E20" s="83"/>
      <c r="F20" s="2">
        <v>949.5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25" t="s">
        <v>8</v>
      </c>
    </row>
    <row r="22" spans="1:8" ht="31.5">
      <c r="A22" s="17" t="s">
        <v>39</v>
      </c>
      <c r="B22" s="7" t="s">
        <v>33</v>
      </c>
      <c r="C22" s="3" t="s">
        <v>4</v>
      </c>
      <c r="D22" s="7">
        <v>12.93</v>
      </c>
      <c r="E22" s="26">
        <f>D22*F20*G20</f>
        <v>36831.104999999996</v>
      </c>
      <c r="G22" s="32"/>
    </row>
    <row r="23" spans="1:8" ht="30">
      <c r="A23" s="5" t="s">
        <v>22</v>
      </c>
      <c r="B23" s="7" t="s">
        <v>23</v>
      </c>
      <c r="C23" s="3" t="s">
        <v>4</v>
      </c>
      <c r="D23" s="3">
        <v>0</v>
      </c>
      <c r="E23" s="26">
        <v>0</v>
      </c>
      <c r="G23" s="32"/>
    </row>
    <row r="24" spans="1:8">
      <c r="A24" s="5" t="s">
        <v>38</v>
      </c>
      <c r="B24" s="7" t="s">
        <v>24</v>
      </c>
      <c r="C24" s="3" t="s">
        <v>4</v>
      </c>
      <c r="D24" s="3">
        <v>3.9</v>
      </c>
      <c r="E24" s="26">
        <f>D24*F20*G20</f>
        <v>11109.15</v>
      </c>
      <c r="G24" s="32"/>
    </row>
    <row r="25" spans="1:8">
      <c r="A25" s="5" t="s">
        <v>28</v>
      </c>
      <c r="B25" s="7" t="s">
        <v>81</v>
      </c>
      <c r="C25" s="3" t="s">
        <v>30</v>
      </c>
      <c r="D25" s="3"/>
      <c r="E25" s="26">
        <f>2925.75</f>
        <v>2925.75</v>
      </c>
      <c r="G25" s="32"/>
      <c r="H25" s="12"/>
    </row>
    <row r="26" spans="1:8">
      <c r="A26" s="48"/>
      <c r="B26" s="49"/>
      <c r="C26" s="3"/>
      <c r="D26" s="50"/>
      <c r="E26" s="26"/>
      <c r="G26" s="32"/>
      <c r="H26" s="12"/>
    </row>
    <row r="27" spans="1:8">
      <c r="A27" s="8" t="s">
        <v>31</v>
      </c>
      <c r="B27" s="9"/>
      <c r="C27" s="10"/>
      <c r="D27" s="10"/>
      <c r="E27" s="27">
        <f>SUM(E22:E26)</f>
        <v>50866.004999999997</v>
      </c>
      <c r="F27" s="11"/>
      <c r="G27" s="11"/>
    </row>
    <row r="28" spans="1:8" ht="24" customHeight="1">
      <c r="E28" s="28"/>
    </row>
    <row r="29" spans="1:8" ht="35.25" customHeight="1">
      <c r="A29" s="89" t="s">
        <v>82</v>
      </c>
      <c r="B29" s="89"/>
      <c r="C29" s="89"/>
      <c r="D29" s="89"/>
      <c r="E29" s="89"/>
    </row>
    <row r="30" spans="1:8" ht="29.25" customHeight="1">
      <c r="A30" s="82" t="s">
        <v>21</v>
      </c>
      <c r="B30" s="82"/>
      <c r="C30" s="82"/>
      <c r="D30" s="82"/>
      <c r="E30" s="82"/>
    </row>
    <row r="31" spans="1:8">
      <c r="A31" s="82" t="s">
        <v>20</v>
      </c>
      <c r="B31" s="82"/>
      <c r="C31" s="82"/>
      <c r="D31" s="82"/>
      <c r="E31" s="82"/>
    </row>
    <row r="32" spans="1:8" ht="30.75" customHeight="1">
      <c r="A32" s="82" t="s">
        <v>32</v>
      </c>
      <c r="B32" s="82"/>
      <c r="C32" s="82"/>
      <c r="D32" s="82"/>
      <c r="E32" s="82"/>
    </row>
    <row r="33" spans="1:5">
      <c r="A33" s="90" t="s">
        <v>5</v>
      </c>
      <c r="B33" s="90"/>
      <c r="C33" s="90"/>
      <c r="D33" s="90"/>
      <c r="E33" s="90"/>
    </row>
    <row r="34" spans="1:5">
      <c r="A34" s="82" t="s">
        <v>18</v>
      </c>
      <c r="B34" s="82"/>
      <c r="C34" s="82"/>
      <c r="D34" s="82"/>
      <c r="E34" s="82"/>
    </row>
    <row r="35" spans="1:5" ht="15" customHeight="1">
      <c r="A35" s="91" t="s">
        <v>27</v>
      </c>
      <c r="B35" s="91"/>
      <c r="C35" s="91"/>
      <c r="D35" s="91"/>
      <c r="E35" s="29"/>
    </row>
    <row r="36" spans="1:5">
      <c r="B36" s="92" t="s">
        <v>19</v>
      </c>
      <c r="C36" s="92"/>
      <c r="D36" s="92"/>
      <c r="E36" s="30" t="s">
        <v>6</v>
      </c>
    </row>
    <row r="37" spans="1:5">
      <c r="A37" s="44"/>
      <c r="B37" s="44"/>
      <c r="C37" s="44"/>
      <c r="D37" s="44"/>
      <c r="E37" s="31"/>
    </row>
    <row r="38" spans="1:5" ht="15" customHeight="1">
      <c r="A38" s="76" t="s">
        <v>48</v>
      </c>
      <c r="B38" s="91"/>
      <c r="C38" s="91"/>
      <c r="D38" s="91"/>
      <c r="E38" s="29"/>
    </row>
    <row r="39" spans="1:5">
      <c r="B39" s="88" t="s">
        <v>19</v>
      </c>
      <c r="C39" s="88"/>
      <c r="D39" s="88"/>
      <c r="E39" s="30" t="s">
        <v>6</v>
      </c>
    </row>
    <row r="40" spans="1:5">
      <c r="A40" s="16" t="s">
        <v>49</v>
      </c>
      <c r="E40" s="28"/>
    </row>
    <row r="41" spans="1:5">
      <c r="A41" s="11" t="s">
        <v>34</v>
      </c>
    </row>
    <row r="42" spans="1:5">
      <c r="A42" s="2" t="s">
        <v>37</v>
      </c>
      <c r="B42" s="14">
        <f>'3кв'!B51</f>
        <v>-26724.363500000007</v>
      </c>
    </row>
    <row r="43" spans="1:5" ht="30">
      <c r="A43" s="43" t="s">
        <v>77</v>
      </c>
      <c r="B43" s="20"/>
    </row>
    <row r="44" spans="1:5">
      <c r="A44" s="2" t="s">
        <v>35</v>
      </c>
      <c r="B44" s="15">
        <v>58094.44</v>
      </c>
    </row>
    <row r="45" spans="1:5">
      <c r="A45" s="2" t="s">
        <v>42</v>
      </c>
      <c r="B45" s="15">
        <f>150*3</f>
        <v>450</v>
      </c>
    </row>
    <row r="46" spans="1:5" ht="30">
      <c r="A46" s="43" t="s">
        <v>50</v>
      </c>
      <c r="B46" s="15">
        <f>E27</f>
        <v>50866.004999999997</v>
      </c>
    </row>
    <row r="47" spans="1:5">
      <c r="A47" s="11" t="s">
        <v>36</v>
      </c>
      <c r="B47" s="14">
        <f>B42+B44+B45-B46</f>
        <v>-19045.928500000002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5"/>
  <sheetViews>
    <sheetView tabSelected="1" view="pageBreakPreview" topLeftCell="A22" zoomScaleSheetLayoutView="100" workbookViewId="0">
      <selection activeCell="A34" sqref="A34:XFD34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94" t="s">
        <v>83</v>
      </c>
      <c r="B1" s="94"/>
      <c r="C1" s="94"/>
      <c r="D1" s="51"/>
    </row>
    <row r="2" spans="1:5" ht="15.75">
      <c r="A2" s="95" t="s">
        <v>84</v>
      </c>
      <c r="B2" s="95"/>
      <c r="C2" s="95"/>
      <c r="D2" s="20"/>
    </row>
    <row r="3" spans="1:5" ht="15.75">
      <c r="A3" s="95" t="s">
        <v>85</v>
      </c>
      <c r="B3" s="95"/>
      <c r="C3" s="95"/>
      <c r="D3" s="20"/>
    </row>
    <row r="4" spans="1:5" ht="15.75">
      <c r="A4" s="94" t="s">
        <v>105</v>
      </c>
      <c r="B4" s="94"/>
      <c r="C4" s="94"/>
      <c r="D4" s="51"/>
    </row>
    <row r="5" spans="1:5" ht="15.75">
      <c r="A5" s="96"/>
      <c r="B5" s="96"/>
      <c r="C5" s="96"/>
      <c r="D5" s="1"/>
    </row>
    <row r="6" spans="1:5" ht="15.75">
      <c r="A6" s="20"/>
      <c r="B6" s="52" t="s">
        <v>86</v>
      </c>
      <c r="C6" s="53">
        <f>'1кв'!B46</f>
        <v>-12424.63</v>
      </c>
      <c r="D6" s="54"/>
    </row>
    <row r="7" spans="1:5" ht="15.75">
      <c r="A7" s="55" t="s">
        <v>87</v>
      </c>
      <c r="B7" s="52" t="s">
        <v>106</v>
      </c>
      <c r="C7" s="53"/>
      <c r="D7" s="54"/>
    </row>
    <row r="8" spans="1:5" ht="15.75">
      <c r="A8" s="55"/>
      <c r="B8" s="56" t="s">
        <v>88</v>
      </c>
      <c r="C8" s="53">
        <f>'1кв'!B48+'2кв'!B46+'3кв'!B48+'4кв'!B44</f>
        <v>227049.01</v>
      </c>
      <c r="D8" s="54"/>
    </row>
    <row r="9" spans="1:5" ht="15.75">
      <c r="A9" s="55"/>
      <c r="B9" s="74" t="s">
        <v>42</v>
      </c>
      <c r="C9" s="53">
        <f>'1кв'!B49+'2кв'!B47+'3кв'!B49+'4кв'!B45</f>
        <v>1800</v>
      </c>
      <c r="D9" s="54"/>
    </row>
    <row r="10" spans="1:5">
      <c r="B10" s="75"/>
      <c r="C10" s="57"/>
      <c r="D10" s="58"/>
    </row>
    <row r="11" spans="1:5" ht="15.75">
      <c r="A11" s="24"/>
      <c r="B11" s="56" t="s">
        <v>89</v>
      </c>
      <c r="C11" s="59">
        <f>C8+C9</f>
        <v>228849.01</v>
      </c>
      <c r="D11" s="54"/>
    </row>
    <row r="12" spans="1:5" ht="15.75">
      <c r="A12" s="1"/>
      <c r="B12" s="93"/>
      <c r="C12" s="93"/>
      <c r="D12" s="60"/>
    </row>
    <row r="13" spans="1:5" ht="15.75">
      <c r="A13" s="61" t="s">
        <v>90</v>
      </c>
      <c r="B13" s="17" t="s">
        <v>91</v>
      </c>
      <c r="C13" s="62">
        <f>'1кв'!E22+'2кв'!E22+'3кв'!E22+'4кв'!E22</f>
        <v>141855.29999999999</v>
      </c>
      <c r="D13" s="60"/>
    </row>
    <row r="14" spans="1:5" ht="15.75">
      <c r="A14" s="61"/>
      <c r="B14" s="5" t="s">
        <v>38</v>
      </c>
      <c r="C14" s="62">
        <f>'1кв'!E25+'2кв'!E24+'3кв'!E24+'4кв'!E24</f>
        <v>42727.5</v>
      </c>
      <c r="D14" s="60"/>
    </row>
    <row r="15" spans="1:5" ht="30">
      <c r="A15" s="61"/>
      <c r="B15" s="5" t="s">
        <v>41</v>
      </c>
      <c r="C15" s="62">
        <f>'1кв'!E23</f>
        <v>3636.57</v>
      </c>
      <c r="D15" s="60"/>
    </row>
    <row r="16" spans="1:5" ht="15.75">
      <c r="A16" s="1"/>
      <c r="B16" s="5" t="s">
        <v>28</v>
      </c>
      <c r="C16" s="62">
        <f>'1кв'!E26+'2кв'!E25+'3кв'!E25+'4кв'!E25</f>
        <v>7215.8899999999994</v>
      </c>
      <c r="D16" s="60"/>
      <c r="E16" s="63"/>
    </row>
    <row r="17" spans="1:5" ht="15.75">
      <c r="A17" s="61"/>
      <c r="B17" s="64" t="s">
        <v>107</v>
      </c>
      <c r="C17" s="65">
        <f>'1кв'!E28+'1кв'!E29+'2кв'!E26+'3кв'!E28+'3кв'!E29</f>
        <v>12369.0085</v>
      </c>
      <c r="D17" s="60"/>
    </row>
    <row r="18" spans="1:5" ht="15.75">
      <c r="A18" s="61"/>
      <c r="B18" s="64" t="s">
        <v>92</v>
      </c>
      <c r="C18" s="65">
        <f>C20+C21+C22+C23+C24</f>
        <v>27666.04</v>
      </c>
      <c r="D18" s="60"/>
    </row>
    <row r="19" spans="1:5" ht="15.75">
      <c r="A19" s="61"/>
      <c r="B19" s="64" t="s">
        <v>93</v>
      </c>
      <c r="C19" s="65"/>
      <c r="D19" s="60"/>
    </row>
    <row r="20" spans="1:5" ht="15.75">
      <c r="A20" s="61"/>
      <c r="B20" s="33" t="s">
        <v>108</v>
      </c>
      <c r="C20" s="66">
        <f>'1кв'!E27</f>
        <v>11635.98</v>
      </c>
      <c r="D20" s="60"/>
    </row>
    <row r="21" spans="1:5" ht="15.75">
      <c r="A21" s="61"/>
      <c r="B21" s="73" t="s">
        <v>109</v>
      </c>
      <c r="C21" s="66">
        <f>'2кв'!E27</f>
        <v>2505.6999999999998</v>
      </c>
      <c r="D21" s="60"/>
    </row>
    <row r="22" spans="1:5" ht="15.75">
      <c r="A22" s="61"/>
      <c r="B22" s="18" t="s">
        <v>110</v>
      </c>
      <c r="C22" s="66">
        <f>'3кв'!E30</f>
        <v>10548.28</v>
      </c>
      <c r="D22" s="60"/>
    </row>
    <row r="23" spans="1:5" ht="15.75">
      <c r="A23" s="61"/>
      <c r="B23" s="18" t="s">
        <v>111</v>
      </c>
      <c r="C23" s="66">
        <f>'3кв'!E27</f>
        <v>753</v>
      </c>
      <c r="D23" s="60"/>
    </row>
    <row r="24" spans="1:5" ht="15.75">
      <c r="A24" s="61"/>
      <c r="B24" s="72" t="s">
        <v>112</v>
      </c>
      <c r="C24" s="66">
        <f>'3кв'!E26</f>
        <v>2223.08</v>
      </c>
      <c r="D24" s="60"/>
    </row>
    <row r="25" spans="1:5" ht="15.75">
      <c r="A25" s="1"/>
      <c r="B25" s="67" t="s">
        <v>94</v>
      </c>
      <c r="C25" s="68">
        <f>SUM(C13:C18)</f>
        <v>235470.30850000001</v>
      </c>
      <c r="D25" s="60"/>
      <c r="E25" s="63"/>
    </row>
    <row r="26" spans="1:5" ht="15.75">
      <c r="A26" s="1"/>
      <c r="B26" s="69" t="s">
        <v>95</v>
      </c>
      <c r="C26" s="68">
        <f>C6+C11-C25</f>
        <v>-19045.928500000009</v>
      </c>
      <c r="D26" s="60"/>
    </row>
    <row r="27" spans="1:5" ht="15.75">
      <c r="A27" s="1"/>
      <c r="B27" s="55"/>
      <c r="C27" s="55"/>
      <c r="D27" s="60"/>
    </row>
    <row r="28" spans="1:5" ht="15.75">
      <c r="A28" s="1"/>
      <c r="B28" s="70" t="s">
        <v>96</v>
      </c>
      <c r="C28" s="70"/>
      <c r="D28" s="60"/>
    </row>
    <row r="29" spans="1:5" ht="15.75">
      <c r="A29" s="1"/>
      <c r="B29" s="70" t="s">
        <v>97</v>
      </c>
      <c r="C29" s="70">
        <v>20683.14</v>
      </c>
      <c r="D29" s="60"/>
    </row>
    <row r="30" spans="1:5" ht="15.75">
      <c r="A30" s="1"/>
      <c r="B30" s="71" t="s">
        <v>98</v>
      </c>
      <c r="C30" s="71">
        <v>24248.87</v>
      </c>
      <c r="D30" s="60"/>
    </row>
    <row r="31" spans="1:5" ht="15.75">
      <c r="A31" s="1"/>
      <c r="B31" s="70" t="s">
        <v>99</v>
      </c>
      <c r="C31" s="70">
        <f>C30-C29</f>
        <v>3565.7299999999996</v>
      </c>
      <c r="D31" s="60"/>
    </row>
    <row r="32" spans="1:5" ht="15.75">
      <c r="A32" s="1"/>
      <c r="B32" s="55"/>
      <c r="C32" s="55"/>
      <c r="D32" s="60"/>
    </row>
    <row r="33" spans="1:4" ht="15.75">
      <c r="A33" s="1"/>
      <c r="B33" s="55"/>
      <c r="C33" s="55"/>
      <c r="D33" s="60"/>
    </row>
    <row r="34" spans="1:4" ht="15.75">
      <c r="A34" s="1"/>
      <c r="B34" s="55"/>
      <c r="C34" s="55"/>
      <c r="D34" s="60"/>
    </row>
    <row r="35" spans="1:4" ht="15.75">
      <c r="A35" s="1"/>
      <c r="B35" s="55"/>
      <c r="C35" s="55"/>
      <c r="D35" s="60"/>
    </row>
    <row r="36" spans="1:4" ht="15.75">
      <c r="A36" s="1" t="s">
        <v>100</v>
      </c>
      <c r="B36" s="55" t="s">
        <v>101</v>
      </c>
      <c r="C36" s="55"/>
      <c r="D36" s="60"/>
    </row>
    <row r="37" spans="1:4" ht="15.75">
      <c r="A37" s="1"/>
      <c r="B37" s="55" t="s">
        <v>102</v>
      </c>
      <c r="C37" s="55"/>
      <c r="D37" s="60"/>
    </row>
    <row r="38" spans="1:4" ht="15.75">
      <c r="A38" s="1"/>
      <c r="B38" s="55" t="s">
        <v>103</v>
      </c>
      <c r="C38" s="55"/>
      <c r="D38" s="60"/>
    </row>
    <row r="39" spans="1:4" ht="15.75">
      <c r="A39" s="1"/>
      <c r="B39" s="55"/>
      <c r="C39" s="55"/>
      <c r="D39" s="60"/>
    </row>
    <row r="40" spans="1:4" ht="15.75">
      <c r="A40" s="1"/>
      <c r="B40" s="55"/>
      <c r="C40" s="55"/>
      <c r="D40" s="60"/>
    </row>
    <row r="41" spans="1:4" ht="15.75">
      <c r="A41" s="1"/>
      <c r="B41" s="55" t="s">
        <v>104</v>
      </c>
      <c r="C41" s="55"/>
      <c r="D41" s="60"/>
    </row>
    <row r="42" spans="1:4" ht="15.75">
      <c r="A42" s="1"/>
      <c r="B42" s="55"/>
      <c r="C42" s="55"/>
      <c r="D42" s="60"/>
    </row>
    <row r="43" spans="1:4" ht="15.75">
      <c r="A43" s="1"/>
      <c r="B43" s="55"/>
      <c r="C43" s="55"/>
      <c r="D43" s="60"/>
    </row>
    <row r="44" spans="1:4" ht="15.75">
      <c r="A44" s="1"/>
      <c r="B44" s="55"/>
      <c r="C44" s="55"/>
      <c r="D44" s="60"/>
    </row>
    <row r="45" spans="1:4" ht="15.75">
      <c r="A45" s="1"/>
      <c r="B45" s="55"/>
      <c r="C45" s="55"/>
      <c r="D45" s="60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2023-03-02T11:46:08Z</dcterms:modified>
</cp:coreProperties>
</file>