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filterPrivacy="1" defaultThemeVersion="124226"/>
  <bookViews>
    <workbookView xWindow="240" yWindow="165" windowWidth="14805" windowHeight="7950" activeTab="4"/>
  </bookViews>
  <sheets>
    <sheet name="1 кв." sheetId="20" r:id="rId1"/>
    <sheet name="2кв" sheetId="21" r:id="rId2"/>
    <sheet name="3кв" sheetId="22" r:id="rId3"/>
    <sheet name="4кв" sheetId="23" r:id="rId4"/>
    <sheet name="отчет" sheetId="24" r:id="rId5"/>
  </sheets>
  <definedNames>
    <definedName name="_xlnm.Print_Area" localSheetId="0">'1 кв.'!$A$1:$E$55</definedName>
    <definedName name="_xlnm.Print_Area" localSheetId="1">'2кв'!$A$1:$E$54</definedName>
    <definedName name="_xlnm.Print_Area" localSheetId="2">'3кв'!$A$1:$E$58</definedName>
    <definedName name="_xlnm.Print_Area" localSheetId="3">'4кв'!$A$1:$E$55</definedName>
    <definedName name="_xlnm.Print_Area" localSheetId="4">отчет!$A$1:$C$46</definedName>
  </definedNames>
  <calcPr calcId="124519"/>
</workbook>
</file>

<file path=xl/calcChain.xml><?xml version="1.0" encoding="utf-8"?>
<calcChain xmlns="http://schemas.openxmlformats.org/spreadsheetml/2006/main">
  <c r="C32" i="24"/>
  <c r="C31"/>
  <c r="C30"/>
  <c r="C29"/>
  <c r="C28"/>
  <c r="C27"/>
  <c r="C25" s="1"/>
  <c r="C34" s="1"/>
  <c r="C24"/>
  <c r="C21"/>
  <c r="C22"/>
  <c r="C23"/>
  <c r="C20"/>
  <c r="C19"/>
  <c r="C18"/>
  <c r="C17"/>
  <c r="C13"/>
  <c r="C14"/>
  <c r="C12"/>
  <c r="C6"/>
  <c r="C39"/>
  <c r="C15" l="1"/>
  <c r="C35" l="1"/>
  <c r="B49" i="23"/>
  <c r="E28" l="1"/>
  <c r="B52"/>
  <c r="E22"/>
  <c r="E20"/>
  <c r="E30" l="1"/>
  <c r="B54" s="1"/>
  <c r="B55" s="1"/>
  <c r="B54" i="22"/>
  <c r="B52"/>
  <c r="E31"/>
  <c r="E32"/>
  <c r="E30"/>
  <c r="B55"/>
  <c r="E22"/>
  <c r="E20"/>
  <c r="E33" l="1"/>
  <c r="B57" s="1"/>
  <c r="B58" s="1"/>
  <c r="B48" i="21"/>
  <c r="E29"/>
  <c r="B51" l="1"/>
  <c r="E22"/>
  <c r="E20"/>
  <c r="B53" l="1"/>
  <c r="B54" s="1"/>
  <c r="B54" i="20"/>
  <c r="B52" l="1"/>
  <c r="E28"/>
  <c r="E30"/>
  <c r="E29"/>
  <c r="E23" l="1"/>
  <c r="E21"/>
  <c r="E20"/>
  <c r="B55" l="1"/>
</calcChain>
</file>

<file path=xl/sharedStrings.xml><?xml version="1.0" encoding="utf-8"?>
<sst xmlns="http://schemas.openxmlformats.org/spreadsheetml/2006/main" count="345" uniqueCount="126">
  <si>
    <t>Собственники помещений в многоквартирном доме, расположенном по адресу:</t>
  </si>
  <si>
    <t>(указывается адрес нахождения многоквартирного дома)</t>
  </si>
  <si>
    <t>(указывается лицо, оказывающее работы (услуги) по содержанию и ремонту общего имущества в многоквартирном доме)</t>
  </si>
  <si>
    <t>Единица измерения работы (услуги)</t>
  </si>
  <si>
    <t>1 м2, руб</t>
  </si>
  <si>
    <t>Подписи Сторон:</t>
  </si>
  <si>
    <t>(подпись)</t>
  </si>
  <si>
    <t xml:space="preserve">Цена
выполненной работы (оказанной услуги), в рублях
</t>
  </si>
  <si>
    <t xml:space="preserve">Периодичность/
количественный показатель выполненной работы (оказанной услуги)
</t>
  </si>
  <si>
    <t xml:space="preserve">АКТ № </t>
  </si>
  <si>
    <t>приемки оказанных услуг и (или) выполненных работ по содержанию
и текущему ремонту общего имущества в многоквартирном доме</t>
  </si>
  <si>
    <t>г. Россошь</t>
  </si>
  <si>
    <t xml:space="preserve">                                                                                                    (указывается Ф.И.О. уполномоченного лица, должность)</t>
  </si>
  <si>
    <r>
      <t xml:space="preserve">действующий на основании </t>
    </r>
    <r>
      <rPr>
        <u/>
        <sz val="11"/>
        <color theme="1"/>
        <rFont val="Times New Roman"/>
        <family val="1"/>
        <charset val="204"/>
      </rPr>
      <t xml:space="preserve">устава </t>
    </r>
    <r>
      <rPr>
        <sz val="11"/>
        <color theme="1"/>
        <rFont val="Times New Roman"/>
        <family val="1"/>
        <charset val="204"/>
      </rPr>
      <t>с другой стороны, совместно именуемые "Стороны", составили настоящий Акт о нижеследующем:</t>
    </r>
  </si>
  <si>
    <t xml:space="preserve"> </t>
  </si>
  <si>
    <t xml:space="preserve"> (должность, Ф.И.О.)</t>
  </si>
  <si>
    <t xml:space="preserve">           4. Претензий по выполнению условий Договора Стороны не имеют.</t>
  </si>
  <si>
    <t xml:space="preserve">           3. Работы (услуги) выполнены (оказаны) полностью, в установленные сроки, с надлежащим качеством.</t>
  </si>
  <si>
    <t>Услуги по дератизации и дезинфекции</t>
  </si>
  <si>
    <t>По заявке собственников или 4 раза в год</t>
  </si>
  <si>
    <t>г. Россошь, ул. Василевского, д. 4</t>
  </si>
  <si>
    <r>
      <t xml:space="preserve">        1. Исполнителем предъявлены к приемке следующие оказанные на основании договора управления многоквартирным домом или договора оказания услуг по содержанию и (или) выполнению работ по ремонту общего имущества в многоквартирном доме либо договора подряда по выполнению работ по ремонту общего имущества в многоквартирном доме (указать нужное)   </t>
    </r>
    <r>
      <rPr>
        <u/>
        <sz val="11"/>
        <color theme="1"/>
        <rFont val="Times New Roman"/>
        <family val="1"/>
        <charset val="204"/>
      </rPr>
      <t>№11  от   01.04.2015 г.</t>
    </r>
  </si>
  <si>
    <r>
      <t>(далее - "Договор") услуги и (или) выполненные работы по содержанию и текущему ремонту общего имущества в многоквартирном доме</t>
    </r>
    <r>
      <rPr>
        <u/>
        <sz val="11"/>
        <color theme="1"/>
        <rFont val="Times New Roman"/>
        <family val="1"/>
        <charset val="204"/>
      </rPr>
      <t xml:space="preserve"> №4</t>
    </r>
    <r>
      <rPr>
        <sz val="11"/>
        <color theme="1"/>
        <rFont val="Times New Roman"/>
        <family val="1"/>
        <charset val="204"/>
      </rPr>
      <t>, расположенном по адресу:</t>
    </r>
    <r>
      <rPr>
        <u/>
        <sz val="11"/>
        <color theme="1"/>
        <rFont val="Times New Roman"/>
        <family val="1"/>
        <charset val="204"/>
      </rPr>
      <t xml:space="preserve"> г. Россошь, ул. Василевского</t>
    </r>
  </si>
  <si>
    <t>постоянно</t>
  </si>
  <si>
    <r>
      <t xml:space="preserve">с одной стороны, и </t>
    </r>
    <r>
      <rPr>
        <b/>
        <u/>
        <sz val="11"/>
        <color theme="1"/>
        <rFont val="Times New Roman"/>
        <family val="1"/>
        <charset val="204"/>
      </rPr>
      <t>ООО ЖКХ Локомотив" г. Россошь</t>
    </r>
  </si>
  <si>
    <r>
      <t xml:space="preserve">именуемый в дальнейшем "Исполнитель", в лице </t>
    </r>
    <r>
      <rPr>
        <b/>
        <u/>
        <sz val="11"/>
        <color theme="1"/>
        <rFont val="Times New Roman"/>
        <family val="1"/>
        <charset val="204"/>
      </rPr>
      <t>Директора Шевченко Григория Александровича</t>
    </r>
  </si>
  <si>
    <r>
      <t xml:space="preserve">Исполнитель - </t>
    </r>
    <r>
      <rPr>
        <b/>
        <sz val="11"/>
        <color theme="1"/>
        <rFont val="Times New Roman"/>
        <family val="1"/>
        <charset val="204"/>
      </rPr>
      <t>ООО ЖКХ "Локомотив", в лице директора Шевченко Г.А.</t>
    </r>
  </si>
  <si>
    <t>1 квартал</t>
  </si>
  <si>
    <t>руб.</t>
  </si>
  <si>
    <t>Итого расходов:</t>
  </si>
  <si>
    <t>Настоящий Акт составлен в 2-х экземплярах, имеющий одинаковую юридическую силу, по одному для каждой Стороны.</t>
  </si>
  <si>
    <t>Информация для собственников:</t>
  </si>
  <si>
    <t xml:space="preserve">Итого остаток на конец квартала </t>
  </si>
  <si>
    <t xml:space="preserve">Наименование вида работы (услуги)
</t>
  </si>
  <si>
    <t xml:space="preserve">Стоимость /
сметная стоимость  выполненной работы (оказанной услуги) за единицу
</t>
  </si>
  <si>
    <t>Общая площадь квартир - 1781,6 м2</t>
  </si>
  <si>
    <t xml:space="preserve">Расходы по содержанию и тек.ремонту </t>
  </si>
  <si>
    <t>Остаток на начало  квартала</t>
  </si>
  <si>
    <t>определена приложением № 9 к договору №9 от 01.04.2015 г.</t>
  </si>
  <si>
    <t xml:space="preserve">Расходы по управлению МКД </t>
  </si>
  <si>
    <t xml:space="preserve">именуемый в дальнейшем "Заказчик", в лице </t>
  </si>
  <si>
    <t>являющегося собственником квартиры №     , находящейся в данном многоквартирном доме, действующего на основании протокола общего собрания собственников №</t>
  </si>
  <si>
    <r>
      <t xml:space="preserve">Заказчик - </t>
    </r>
    <r>
      <rPr>
        <b/>
        <sz val="11"/>
        <color theme="1"/>
        <rFont val="Times New Roman"/>
        <family val="1"/>
        <charset val="204"/>
      </rPr>
      <t>Собственники МКД, в лице председателя совета МКД</t>
    </r>
  </si>
  <si>
    <t>Услуги по содержанию многоквартирного дома</t>
  </si>
  <si>
    <t>оплачено по дог.адм.3кв.</t>
  </si>
  <si>
    <t>за 1 квартал 2021 года</t>
  </si>
  <si>
    <t>холодная вода на СОИ</t>
  </si>
  <si>
    <t>электроэнергия на СОИ</t>
  </si>
  <si>
    <t>водоотведение на СОИ</t>
  </si>
  <si>
    <t xml:space="preserve">Стоимость материалов </t>
  </si>
  <si>
    <t>Обработка подъездов хлорсодержащими растворами опрыскивание 1 раз в неделю</t>
  </si>
  <si>
    <t>интернет Ростелеокм</t>
  </si>
  <si>
    <t xml:space="preserve">в т.ч. Оплачено </t>
  </si>
  <si>
    <t>"31" 03 2022 г.</t>
  </si>
  <si>
    <t>Уборка подалов (кв.32)</t>
  </si>
  <si>
    <t>Замена кодового замка (кв.16)</t>
  </si>
  <si>
    <t>март</t>
  </si>
  <si>
    <t>ч/ч</t>
  </si>
  <si>
    <t xml:space="preserve">           2. Всего за период с "01" 01 2022 г. по "31" 03 2022 г. выполнено работ (оказано услуг) на общую сумму сто двадцать тысяч сорок три рубля 08 копеек</t>
  </si>
  <si>
    <t>Предъявлено населению 121066,93</t>
  </si>
  <si>
    <t>за 2 квартал 2022 года</t>
  </si>
  <si>
    <t>"30" 06 2022 г.</t>
  </si>
  <si>
    <t>2 квартал</t>
  </si>
  <si>
    <t>Установка стенда на дет.площадке</t>
  </si>
  <si>
    <t>май</t>
  </si>
  <si>
    <t xml:space="preserve">           2. Всего за период с "01" 04 2022 г. по "30" 06 2022 г. выполнено работ (оказано услуг) на общую сумму сто четырнадцать тысяч девятьсот семьдесят один рубль 67 копеек</t>
  </si>
  <si>
    <t>Предъявлено населению 117125,57</t>
  </si>
  <si>
    <t>поверка ОПУ ТЭ (расходомер)</t>
  </si>
  <si>
    <t>за 3 квартал 2022 года</t>
  </si>
  <si>
    <t>30 09 2022 г.</t>
  </si>
  <si>
    <t>3 квартал</t>
  </si>
  <si>
    <t>Окраска МАФ  (смета)</t>
  </si>
  <si>
    <t>Ремонт стенда</t>
  </si>
  <si>
    <t>Монтаж отлива на балконе (кв.26)</t>
  </si>
  <si>
    <t>Окраска газовых труб(смета)</t>
  </si>
  <si>
    <t>Окраска урн (смета)</t>
  </si>
  <si>
    <t>июль</t>
  </si>
  <si>
    <t>август</t>
  </si>
  <si>
    <t>сентябрь</t>
  </si>
  <si>
    <t>ч/час</t>
  </si>
  <si>
    <t xml:space="preserve">           2. Всего за период с "01" 07 2022 г. по "30" 09 2022 г. выполнено работ (оказано услуг) на общую сумму сто сорок тысяч триста пятьдесят девять рублей 45 копеек</t>
  </si>
  <si>
    <t>Предъявлено населению 119296,87</t>
  </si>
  <si>
    <t>Ремонт и заделка фановой трубы (кв.17)</t>
  </si>
  <si>
    <t>за 4 квартал 2022 года</t>
  </si>
  <si>
    <t>31 12 2022 г.</t>
  </si>
  <si>
    <t>4 квартал</t>
  </si>
  <si>
    <t xml:space="preserve">Ремонт освещения в подвале </t>
  </si>
  <si>
    <t>октябрь</t>
  </si>
  <si>
    <t>Установка информационного стенда (кальк)</t>
  </si>
  <si>
    <t xml:space="preserve">           2. Всего за период с "01" 10 2022 г. по "31" 12 2022 г. выполнено работ (оказано услуг) на общую сумму сто тридцать одна  тысяча пятьсот тридцать восемь рублей 70 копеек</t>
  </si>
  <si>
    <t>Предъявлено населению 126409,69</t>
  </si>
  <si>
    <t>ОТЧЕТ</t>
  </si>
  <si>
    <t>О ВЫПОЛНЕННЫХ РАБОТАХ И ДВИЖЕНИИ  СРЕДСТВ</t>
  </si>
  <si>
    <t>НА ЛИЦЕВОМ СЧЕТЕ  ЗА  период  с 01.01.2022г. по 31.12.2022г.</t>
  </si>
  <si>
    <t>Остаток на начало периода</t>
  </si>
  <si>
    <t xml:space="preserve">Доходы: </t>
  </si>
  <si>
    <t>в том числе:</t>
  </si>
  <si>
    <t>Оплачено в текущем периоде по квитанциям</t>
  </si>
  <si>
    <t>интернет Ростелеком</t>
  </si>
  <si>
    <t>Итого доходов:</t>
  </si>
  <si>
    <t>Расходы:</t>
  </si>
  <si>
    <t xml:space="preserve">Обработка подъездов хлорсодержащими растворами опрыскивание 1 раз в неделю </t>
  </si>
  <si>
    <t>Стоимость материалов</t>
  </si>
  <si>
    <t>Работы по договору, всего</t>
  </si>
  <si>
    <t xml:space="preserve">    * Установка стенда на дет.площадке, реконструкция качелей </t>
  </si>
  <si>
    <t>Итого расходов</t>
  </si>
  <si>
    <t>Остаток средств на 01.01.2023</t>
  </si>
  <si>
    <t>Справочно:</t>
  </si>
  <si>
    <t>Задолженность населения по оплате на 01.01.2022г.</t>
  </si>
  <si>
    <t>Задолженность населения по оплате на 01.01.2023г.</t>
  </si>
  <si>
    <t>Прирост (+) / уменьшение (-) задолженности за год</t>
  </si>
  <si>
    <t xml:space="preserve">Получил: </t>
  </si>
  <si>
    <t>Отчет за 2022 год.</t>
  </si>
  <si>
    <t>Перечень предлагаемых работ на 2023 год.</t>
  </si>
  <si>
    <t>Предложение по структуре тарифа на 2023 год.</t>
  </si>
  <si>
    <t>по ж.д. ул. Василевского, д. 4</t>
  </si>
  <si>
    <t>Начислено всего 607995,84</t>
  </si>
  <si>
    <t>* холодная вода на СОИ - 19457,47</t>
  </si>
  <si>
    <t>* электроэнергия на СОИ- 12823,56</t>
  </si>
  <si>
    <t>* водоотведение на СОИ- 6965,7</t>
  </si>
  <si>
    <t>Непредвиденные расходы 60 ч/ч</t>
  </si>
  <si>
    <t xml:space="preserve">    * поверка ОПУ ТЭ (расходомер)</t>
  </si>
  <si>
    <t xml:space="preserve">    * Окраска МАФ  (смета)</t>
  </si>
  <si>
    <t xml:space="preserve">    * Окраска газовых труб(смета)</t>
  </si>
  <si>
    <t xml:space="preserve">    * Окраска урн (смета)</t>
  </si>
  <si>
    <t xml:space="preserve">    * Установка информационного стенда (кальк)</t>
  </si>
</sst>
</file>

<file path=xl/styles.xml><?xml version="1.0" encoding="utf-8"?>
<styleSheet xmlns="http://schemas.openxmlformats.org/spreadsheetml/2006/main">
  <numFmts count="5">
    <numFmt numFmtId="43" formatCode="_-* #,##0.00\ _₽_-;\-* #,##0.00\ _₽_-;_-* &quot;-&quot;??\ _₽_-;_-@_-"/>
    <numFmt numFmtId="164" formatCode="#,##0.00_ ;\-#,##0.00\ "/>
    <numFmt numFmtId="165" formatCode="#,##0.00\ _₽"/>
    <numFmt numFmtId="166" formatCode="[$-419]General"/>
    <numFmt numFmtId="167" formatCode="_-* #,##0.00_р_._-;\-* #,##0.00_р_._-;_-* \-??_р_._-;_-@_-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.5"/>
      <color theme="1"/>
      <name val="Times New Roman"/>
      <family val="1"/>
      <charset val="204"/>
    </font>
    <font>
      <sz val="1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6" fontId="14" fillId="0" borderId="0"/>
    <xf numFmtId="0" fontId="15" fillId="0" borderId="0"/>
    <xf numFmtId="0" fontId="16" fillId="0" borderId="0"/>
    <xf numFmtId="167" fontId="16" fillId="0" borderId="0" applyFill="0" applyBorder="0" applyAlignment="0" applyProtection="0"/>
  </cellStyleXfs>
  <cellXfs count="110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wrapText="1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3" fontId="4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 wrapText="1"/>
    </xf>
    <xf numFmtId="0" fontId="10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3" fontId="7" fillId="0" borderId="1" xfId="1" applyFont="1" applyBorder="1" applyAlignment="1">
      <alignment horizontal="center" vertical="center" wrapText="1"/>
    </xf>
    <xf numFmtId="0" fontId="7" fillId="0" borderId="0" xfId="0" applyFont="1"/>
    <xf numFmtId="43" fontId="4" fillId="0" borderId="0" xfId="1" applyFont="1"/>
    <xf numFmtId="43" fontId="7" fillId="0" borderId="0" xfId="0" applyNumberFormat="1" applyFont="1"/>
    <xf numFmtId="0" fontId="4" fillId="2" borderId="4" xfId="0" applyFont="1" applyFill="1" applyBorder="1" applyAlignment="1">
      <alignment wrapText="1"/>
    </xf>
    <xf numFmtId="0" fontId="4" fillId="2" borderId="0" xfId="0" applyFont="1" applyFill="1" applyBorder="1" applyAlignment="1">
      <alignment wrapText="1"/>
    </xf>
    <xf numFmtId="164" fontId="7" fillId="0" borderId="0" xfId="1" applyNumberFormat="1" applyFont="1"/>
    <xf numFmtId="0" fontId="11" fillId="0" borderId="0" xfId="0" applyFont="1"/>
    <xf numFmtId="4" fontId="7" fillId="0" borderId="0" xfId="0" applyNumberFormat="1" applyFont="1" applyAlignment="1">
      <alignment horizontal="center"/>
    </xf>
    <xf numFmtId="165" fontId="7" fillId="0" borderId="0" xfId="1" applyNumberFormat="1" applyFont="1" applyAlignment="1">
      <alignment horizontal="center"/>
    </xf>
    <xf numFmtId="165" fontId="4" fillId="0" borderId="0" xfId="1" applyNumberFormat="1" applyFont="1" applyAlignment="1">
      <alignment horizontal="center"/>
    </xf>
    <xf numFmtId="165" fontId="4" fillId="0" borderId="0" xfId="0" applyNumberFormat="1" applyFont="1" applyAlignment="1">
      <alignment horizontal="center"/>
    </xf>
    <xf numFmtId="0" fontId="3" fillId="0" borderId="1" xfId="0" applyFont="1" applyBorder="1" applyAlignment="1">
      <alignment wrapText="1"/>
    </xf>
    <xf numFmtId="0" fontId="12" fillId="0" borderId="6" xfId="0" applyFont="1" applyBorder="1" applyAlignment="1">
      <alignment wrapText="1"/>
    </xf>
    <xf numFmtId="0" fontId="4" fillId="0" borderId="7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3" fillId="0" borderId="0" xfId="0" applyFont="1" applyAlignment="1">
      <alignment horizontal="left" wrapText="1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12" fillId="0" borderId="9" xfId="0" applyFont="1" applyBorder="1" applyAlignment="1">
      <alignment horizontal="center"/>
    </xf>
    <xf numFmtId="0" fontId="12" fillId="0" borderId="0" xfId="0" applyFont="1" applyAlignment="1">
      <alignment horizontal="center"/>
    </xf>
    <xf numFmtId="165" fontId="4" fillId="2" borderId="0" xfId="1" applyNumberFormat="1" applyFont="1" applyFill="1" applyAlignment="1">
      <alignment horizontal="center"/>
    </xf>
    <xf numFmtId="43" fontId="4" fillId="2" borderId="1" xfId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1" xfId="0" applyFont="1" applyBorder="1" applyAlignment="1">
      <alignment wrapText="1"/>
    </xf>
    <xf numFmtId="0" fontId="12" fillId="0" borderId="6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12" fillId="0" borderId="8" xfId="0" applyFont="1" applyBorder="1" applyAlignment="1">
      <alignment wrapText="1"/>
    </xf>
    <xf numFmtId="0" fontId="2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43" fontId="4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 applyAlignment="1"/>
    <xf numFmtId="0" fontId="17" fillId="0" borderId="0" xfId="0" applyFont="1" applyAlignment="1"/>
    <xf numFmtId="0" fontId="3" fillId="0" borderId="0" xfId="0" applyFont="1" applyAlignment="1"/>
    <xf numFmtId="49" fontId="3" fillId="0" borderId="1" xfId="0" applyNumberFormat="1" applyFont="1" applyBorder="1"/>
    <xf numFmtId="164" fontId="8" fillId="0" borderId="1" xfId="1" applyNumberFormat="1" applyFont="1" applyBorder="1" applyAlignment="1">
      <alignment horizontal="center"/>
    </xf>
    <xf numFmtId="4" fontId="17" fillId="0" borderId="0" xfId="0" applyNumberFormat="1" applyFont="1"/>
    <xf numFmtId="0" fontId="3" fillId="0" borderId="0" xfId="0" applyFont="1" applyAlignment="1">
      <alignment horizontal="left"/>
    </xf>
    <xf numFmtId="43" fontId="8" fillId="0" borderId="1" xfId="1" applyFont="1" applyBorder="1" applyAlignment="1">
      <alignment horizontal="center"/>
    </xf>
    <xf numFmtId="49" fontId="4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/>
    <xf numFmtId="43" fontId="3" fillId="2" borderId="1" xfId="1" applyFont="1" applyFill="1" applyBorder="1" applyAlignment="1">
      <alignment horizontal="center"/>
    </xf>
    <xf numFmtId="164" fontId="3" fillId="0" borderId="0" xfId="1" applyNumberFormat="1" applyFont="1" applyBorder="1"/>
    <xf numFmtId="43" fontId="3" fillId="0" borderId="0" xfId="0" applyNumberFormat="1" applyFont="1"/>
    <xf numFmtId="4" fontId="3" fillId="0" borderId="0" xfId="0" applyNumberFormat="1" applyFont="1"/>
    <xf numFmtId="0" fontId="3" fillId="0" borderId="0" xfId="0" applyFont="1" applyBorder="1"/>
    <xf numFmtId="0" fontId="3" fillId="0" borderId="1" xfId="0" applyFont="1" applyBorder="1" applyAlignment="1">
      <alignment vertical="center" wrapText="1"/>
    </xf>
    <xf numFmtId="0" fontId="3" fillId="0" borderId="1" xfId="0" applyFont="1" applyBorder="1"/>
    <xf numFmtId="49" fontId="3" fillId="2" borderId="1" xfId="0" applyNumberFormat="1" applyFont="1" applyFill="1" applyBorder="1" applyAlignment="1">
      <alignment vertical="center" wrapText="1"/>
    </xf>
    <xf numFmtId="49" fontId="3" fillId="2" borderId="11" xfId="0" applyNumberFormat="1" applyFont="1" applyFill="1" applyBorder="1" applyAlignment="1">
      <alignment vertical="center" wrapText="1"/>
    </xf>
    <xf numFmtId="0" fontId="12" fillId="0" borderId="12" xfId="0" applyFont="1" applyBorder="1" applyAlignment="1">
      <alignment wrapText="1"/>
    </xf>
    <xf numFmtId="43" fontId="3" fillId="2" borderId="10" xfId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8" fillId="0" borderId="1" xfId="0" applyNumberFormat="1" applyFont="1" applyBorder="1" applyAlignment="1">
      <alignment horizontal="left"/>
    </xf>
    <xf numFmtId="0" fontId="3" fillId="0" borderId="2" xfId="0" applyFont="1" applyBorder="1" applyAlignment="1">
      <alignment horizontal="left"/>
    </xf>
    <xf numFmtId="43" fontId="3" fillId="0" borderId="0" xfId="1" applyFont="1" applyAlignment="1">
      <alignment horizontal="left"/>
    </xf>
    <xf numFmtId="43" fontId="3" fillId="0" borderId="0" xfId="1" applyFont="1"/>
    <xf numFmtId="0" fontId="4" fillId="0" borderId="1" xfId="0" applyFont="1" applyBorder="1"/>
    <xf numFmtId="0" fontId="4" fillId="0" borderId="0" xfId="0" applyFont="1" applyAlignment="1">
      <alignment horizontal="left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wrapText="1"/>
    </xf>
    <xf numFmtId="0" fontId="13" fillId="0" borderId="0" xfId="0" applyFont="1" applyAlignment="1">
      <alignment horizontal="right" wrapText="1"/>
    </xf>
    <xf numFmtId="0" fontId="7" fillId="0" borderId="2" xfId="0" applyFont="1" applyBorder="1" applyAlignment="1">
      <alignment horizontal="center" wrapText="1"/>
    </xf>
    <xf numFmtId="0" fontId="6" fillId="0" borderId="0" xfId="0" applyFont="1" applyAlignment="1">
      <alignment horizontal="center" wrapText="1"/>
    </xf>
    <xf numFmtId="0" fontId="4" fillId="0" borderId="2" xfId="0" applyFont="1" applyBorder="1" applyAlignment="1">
      <alignment horizontal="left" wrapText="1"/>
    </xf>
    <xf numFmtId="0" fontId="4" fillId="0" borderId="5" xfId="0" applyFont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wrapText="1"/>
    </xf>
    <xf numFmtId="0" fontId="4" fillId="2" borderId="0" xfId="0" applyFont="1" applyFill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0" xfId="0" applyFont="1" applyBorder="1" applyAlignment="1">
      <alignment horizontal="center" wrapText="1"/>
    </xf>
    <xf numFmtId="0" fontId="5" fillId="0" borderId="0" xfId="0" applyFont="1" applyAlignment="1">
      <alignment horizontal="right" wrapText="1"/>
    </xf>
    <xf numFmtId="0" fontId="17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1" xfId="0" applyNumberFormat="1" applyFont="1" applyBorder="1" applyAlignment="1">
      <alignment horizontal="left"/>
    </xf>
    <xf numFmtId="49" fontId="3" fillId="0" borderId="10" xfId="0" applyNumberFormat="1" applyFont="1" applyBorder="1" applyAlignment="1">
      <alignment horizontal="left"/>
    </xf>
  </cellXfs>
  <cellStyles count="6">
    <cellStyle name="Excel Built-in Normal" xfId="2"/>
    <cellStyle name="Обычный" xfId="0" builtinId="0"/>
    <cellStyle name="Обычный 2" xfId="3"/>
    <cellStyle name="Обычный 3" xfId="4"/>
    <cellStyle name="Финансовый" xfId="1" builtinId="3"/>
    <cellStyle name="Финансовый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5"/>
  <sheetViews>
    <sheetView view="pageBreakPreview" topLeftCell="A22" zoomScaleSheetLayoutView="100" workbookViewId="0">
      <selection activeCell="B55" sqref="B55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87" t="s">
        <v>9</v>
      </c>
      <c r="B1" s="87"/>
      <c r="C1" s="87"/>
      <c r="D1" s="87"/>
      <c r="E1" s="87"/>
    </row>
    <row r="2" spans="1:5" ht="28.15" customHeight="1">
      <c r="A2" s="88" t="s">
        <v>10</v>
      </c>
      <c r="B2" s="89"/>
      <c r="C2" s="89"/>
      <c r="D2" s="89"/>
      <c r="E2" s="89"/>
    </row>
    <row r="3" spans="1:5">
      <c r="A3" s="90" t="s">
        <v>45</v>
      </c>
      <c r="B3" s="90"/>
      <c r="C3" s="90"/>
      <c r="D3" s="90"/>
      <c r="E3" s="90"/>
    </row>
    <row r="4" spans="1:5" s="1" customFormat="1" ht="15.6" customHeight="1">
      <c r="A4" s="29" t="s">
        <v>11</v>
      </c>
      <c r="B4" s="30"/>
      <c r="C4" s="30"/>
      <c r="D4" s="91" t="s">
        <v>53</v>
      </c>
      <c r="E4" s="91"/>
    </row>
    <row r="5" spans="1:5">
      <c r="A5" s="32"/>
      <c r="B5" s="4"/>
      <c r="C5" s="4"/>
      <c r="D5" s="4"/>
      <c r="E5" s="4"/>
    </row>
    <row r="6" spans="1:5" ht="18" customHeight="1">
      <c r="A6" s="86" t="s">
        <v>0</v>
      </c>
      <c r="B6" s="86"/>
      <c r="C6" s="86"/>
      <c r="D6" s="86"/>
      <c r="E6" s="86"/>
    </row>
    <row r="7" spans="1:5" ht="21.75" customHeight="1">
      <c r="A7" s="92" t="s">
        <v>20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 ht="17.25" customHeight="1">
      <c r="A9" s="94" t="s">
        <v>40</v>
      </c>
      <c r="B9" s="94"/>
      <c r="C9" s="94"/>
      <c r="D9" s="94"/>
      <c r="E9" s="94"/>
    </row>
    <row r="10" spans="1:5" ht="31.5" customHeight="1">
      <c r="A10" s="95" t="s">
        <v>41</v>
      </c>
      <c r="B10" s="95"/>
      <c r="C10" s="95"/>
      <c r="D10" s="95"/>
      <c r="E10" s="95"/>
    </row>
    <row r="11" spans="1:5" ht="18.75" customHeight="1">
      <c r="A11" s="86" t="s">
        <v>24</v>
      </c>
      <c r="B11" s="86"/>
      <c r="C11" s="86"/>
      <c r="D11" s="86"/>
      <c r="E11" s="86"/>
    </row>
    <row r="12" spans="1:5" ht="18" customHeight="1">
      <c r="A12" s="93" t="s">
        <v>2</v>
      </c>
      <c r="B12" s="96"/>
      <c r="C12" s="96"/>
      <c r="D12" s="96"/>
      <c r="E12" s="96"/>
    </row>
    <row r="13" spans="1:5">
      <c r="A13" s="86" t="s">
        <v>25</v>
      </c>
      <c r="B13" s="86"/>
      <c r="C13" s="86"/>
      <c r="D13" s="86"/>
      <c r="E13" s="86"/>
    </row>
    <row r="14" spans="1:5" ht="17.25" customHeight="1">
      <c r="A14" s="93" t="s">
        <v>12</v>
      </c>
      <c r="B14" s="96"/>
      <c r="C14" s="96"/>
      <c r="D14" s="96"/>
      <c r="E14" s="96"/>
    </row>
    <row r="15" spans="1:5" ht="33.6" customHeight="1">
      <c r="A15" s="86" t="s">
        <v>13</v>
      </c>
      <c r="B15" s="86"/>
      <c r="C15" s="86"/>
      <c r="D15" s="86"/>
      <c r="E15" s="86"/>
    </row>
    <row r="16" spans="1:5" ht="63.75" customHeight="1">
      <c r="A16" s="86" t="s">
        <v>21</v>
      </c>
      <c r="B16" s="86"/>
      <c r="C16" s="86"/>
      <c r="D16" s="86"/>
      <c r="E16" s="86"/>
    </row>
    <row r="17" spans="1:8" ht="36.75" customHeight="1">
      <c r="A17" s="98" t="s">
        <v>22</v>
      </c>
      <c r="B17" s="98"/>
      <c r="C17" s="98"/>
      <c r="D17" s="98"/>
      <c r="E17" s="98"/>
    </row>
    <row r="18" spans="1:8" ht="17.25" customHeight="1">
      <c r="A18" s="98"/>
      <c r="B18" s="98"/>
      <c r="C18" s="98"/>
      <c r="D18" s="98"/>
      <c r="E18" s="98"/>
      <c r="F18" s="2">
        <v>1781.6</v>
      </c>
      <c r="G18" s="2">
        <v>3</v>
      </c>
    </row>
    <row r="19" spans="1:8" ht="135">
      <c r="A19" s="3" t="s">
        <v>33</v>
      </c>
      <c r="B19" s="3" t="s">
        <v>8</v>
      </c>
      <c r="C19" s="3" t="s">
        <v>3</v>
      </c>
      <c r="D19" s="3" t="s">
        <v>34</v>
      </c>
      <c r="E19" s="3" t="s">
        <v>7</v>
      </c>
    </row>
    <row r="20" spans="1:8" ht="51">
      <c r="A20" s="25" t="s">
        <v>43</v>
      </c>
      <c r="B20" s="9" t="s">
        <v>38</v>
      </c>
      <c r="C20" s="3" t="s">
        <v>4</v>
      </c>
      <c r="D20" s="3">
        <v>13</v>
      </c>
      <c r="E20" s="8">
        <f>D20*F18*G18</f>
        <v>69482.399999999994</v>
      </c>
    </row>
    <row r="21" spans="1:8" ht="45">
      <c r="A21" s="7" t="s">
        <v>50</v>
      </c>
      <c r="B21" s="9" t="s">
        <v>27</v>
      </c>
      <c r="C21" s="3" t="s">
        <v>4</v>
      </c>
      <c r="D21" s="3"/>
      <c r="E21" s="8">
        <f>1173.26*3</f>
        <v>3519.7799999999997</v>
      </c>
    </row>
    <row r="22" spans="1:8" ht="38.25">
      <c r="A22" s="7" t="s">
        <v>18</v>
      </c>
      <c r="B22" s="9" t="s">
        <v>19</v>
      </c>
      <c r="C22" s="3" t="s">
        <v>4</v>
      </c>
      <c r="D22" s="3">
        <v>0</v>
      </c>
      <c r="E22" s="38">
        <v>0</v>
      </c>
    </row>
    <row r="23" spans="1:8">
      <c r="A23" s="7" t="s">
        <v>39</v>
      </c>
      <c r="B23" s="9" t="s">
        <v>23</v>
      </c>
      <c r="C23" s="3" t="s">
        <v>4</v>
      </c>
      <c r="D23" s="3">
        <v>5</v>
      </c>
      <c r="E23" s="8">
        <f>D23*F18*G18</f>
        <v>26724</v>
      </c>
    </row>
    <row r="24" spans="1:8">
      <c r="A24" s="7" t="s">
        <v>46</v>
      </c>
      <c r="B24" s="9" t="s">
        <v>27</v>
      </c>
      <c r="C24" s="3" t="s">
        <v>28</v>
      </c>
      <c r="D24" s="3"/>
      <c r="E24" s="38">
        <v>6658.05</v>
      </c>
    </row>
    <row r="25" spans="1:8">
      <c r="A25" s="7" t="s">
        <v>47</v>
      </c>
      <c r="B25" s="9" t="s">
        <v>27</v>
      </c>
      <c r="C25" s="3" t="s">
        <v>28</v>
      </c>
      <c r="D25" s="3"/>
      <c r="E25" s="38">
        <v>2357.44</v>
      </c>
    </row>
    <row r="26" spans="1:8">
      <c r="A26" s="7" t="s">
        <v>48</v>
      </c>
      <c r="B26" s="9" t="s">
        <v>27</v>
      </c>
      <c r="C26" s="3" t="s">
        <v>28</v>
      </c>
      <c r="D26" s="3"/>
      <c r="E26" s="38">
        <v>882.93</v>
      </c>
    </row>
    <row r="27" spans="1:8">
      <c r="A27" s="28" t="s">
        <v>49</v>
      </c>
      <c r="B27" s="9" t="s">
        <v>27</v>
      </c>
      <c r="C27" s="3" t="s">
        <v>28</v>
      </c>
      <c r="D27" s="3"/>
      <c r="E27" s="38">
        <v>3645.91</v>
      </c>
    </row>
    <row r="28" spans="1:8">
      <c r="A28" s="43" t="s">
        <v>54</v>
      </c>
      <c r="B28" s="35" t="s">
        <v>56</v>
      </c>
      <c r="C28" s="27" t="s">
        <v>57</v>
      </c>
      <c r="D28" s="44">
        <v>30</v>
      </c>
      <c r="E28" s="8">
        <f>D28*218.47</f>
        <v>6554.1</v>
      </c>
    </row>
    <row r="29" spans="1:8">
      <c r="A29" s="26" t="s">
        <v>55</v>
      </c>
      <c r="B29" s="36" t="s">
        <v>56</v>
      </c>
      <c r="C29" s="27" t="s">
        <v>57</v>
      </c>
      <c r="D29" s="45">
        <v>1</v>
      </c>
      <c r="E29" s="8">
        <f>D29*218.47</f>
        <v>218.47</v>
      </c>
    </row>
    <row r="30" spans="1:8" s="14" customFormat="1" ht="14.25">
      <c r="A30" s="10" t="s">
        <v>29</v>
      </c>
      <c r="B30" s="11"/>
      <c r="C30" s="12"/>
      <c r="D30" s="12"/>
      <c r="E30" s="13">
        <f>SUM(E20:E29)</f>
        <v>120043.08</v>
      </c>
    </row>
    <row r="32" spans="1:8" ht="28.9" customHeight="1">
      <c r="A32" s="99" t="s">
        <v>58</v>
      </c>
      <c r="B32" s="99"/>
      <c r="C32" s="99"/>
      <c r="D32" s="99"/>
      <c r="E32" s="99"/>
      <c r="F32" s="100"/>
      <c r="G32" s="86"/>
      <c r="H32" s="15"/>
    </row>
    <row r="33" spans="1:8" ht="28.15" customHeight="1">
      <c r="A33" s="86" t="s">
        <v>17</v>
      </c>
      <c r="B33" s="86"/>
      <c r="C33" s="86"/>
      <c r="D33" s="86"/>
      <c r="E33" s="86"/>
      <c r="F33" s="17"/>
      <c r="G33" s="18"/>
    </row>
    <row r="34" spans="1:8" ht="19.5" customHeight="1">
      <c r="A34" s="86" t="s">
        <v>16</v>
      </c>
      <c r="B34" s="86"/>
      <c r="C34" s="86"/>
      <c r="D34" s="86"/>
      <c r="E34" s="86"/>
    </row>
    <row r="35" spans="1:8" ht="31.5" customHeight="1">
      <c r="A35" s="86" t="s">
        <v>30</v>
      </c>
      <c r="B35" s="86"/>
      <c r="C35" s="86"/>
      <c r="D35" s="86"/>
      <c r="E35" s="86"/>
      <c r="F35" s="14"/>
      <c r="G35" s="14"/>
      <c r="H35" s="16"/>
    </row>
    <row r="36" spans="1:8">
      <c r="A36" s="86" t="s">
        <v>14</v>
      </c>
      <c r="B36" s="86"/>
      <c r="C36" s="86"/>
      <c r="D36" s="86"/>
      <c r="E36" s="86"/>
    </row>
    <row r="37" spans="1:8">
      <c r="A37" s="97" t="s">
        <v>5</v>
      </c>
      <c r="B37" s="97"/>
      <c r="C37" s="97"/>
      <c r="D37" s="97"/>
      <c r="E37" s="97"/>
    </row>
    <row r="38" spans="1:8">
      <c r="A38" s="86" t="s">
        <v>14</v>
      </c>
      <c r="B38" s="86"/>
      <c r="C38" s="86"/>
      <c r="D38" s="86"/>
      <c r="E38" s="86"/>
    </row>
    <row r="39" spans="1:8">
      <c r="A39" s="101" t="s">
        <v>26</v>
      </c>
      <c r="B39" s="101"/>
      <c r="C39" s="101"/>
      <c r="D39" s="101"/>
      <c r="E39" s="5"/>
    </row>
    <row r="40" spans="1:8">
      <c r="B40" s="102" t="s">
        <v>15</v>
      </c>
      <c r="C40" s="102"/>
      <c r="D40" s="102"/>
      <c r="E40" s="6" t="s">
        <v>6</v>
      </c>
    </row>
    <row r="41" spans="1:8">
      <c r="A41" s="31"/>
      <c r="B41" s="31"/>
      <c r="C41" s="31"/>
      <c r="D41" s="31"/>
      <c r="E41" s="31"/>
    </row>
    <row r="42" spans="1:8">
      <c r="A42" s="101" t="s">
        <v>42</v>
      </c>
      <c r="B42" s="101"/>
      <c r="C42" s="101"/>
      <c r="D42" s="101"/>
      <c r="E42" s="5"/>
    </row>
    <row r="43" spans="1:8">
      <c r="B43" s="103" t="s">
        <v>15</v>
      </c>
      <c r="C43" s="103"/>
      <c r="D43" s="103"/>
      <c r="E43" s="6" t="s">
        <v>6</v>
      </c>
    </row>
    <row r="44" spans="1:8">
      <c r="B44" s="34"/>
      <c r="C44" s="34"/>
      <c r="D44" s="34"/>
      <c r="E44" s="6"/>
    </row>
    <row r="45" spans="1:8">
      <c r="B45" s="34"/>
      <c r="C45" s="34"/>
      <c r="D45" s="34"/>
      <c r="E45" s="6"/>
    </row>
    <row r="46" spans="1:8">
      <c r="B46" s="34"/>
      <c r="C46" s="34"/>
      <c r="D46" s="34"/>
      <c r="E46" s="6"/>
    </row>
    <row r="47" spans="1:8">
      <c r="A47" s="2" t="s">
        <v>35</v>
      </c>
    </row>
    <row r="48" spans="1:8">
      <c r="A48" s="14" t="s">
        <v>31</v>
      </c>
      <c r="B48" s="19"/>
    </row>
    <row r="49" spans="1:2">
      <c r="A49" s="14" t="s">
        <v>37</v>
      </c>
      <c r="B49" s="22">
        <v>-20775.75</v>
      </c>
    </row>
    <row r="50" spans="1:2">
      <c r="A50" s="33" t="s">
        <v>59</v>
      </c>
      <c r="B50" s="23"/>
    </row>
    <row r="51" spans="1:2">
      <c r="A51" s="2" t="s">
        <v>52</v>
      </c>
      <c r="B51" s="37">
        <v>114526.52</v>
      </c>
    </row>
    <row r="52" spans="1:2">
      <c r="A52" s="2" t="s">
        <v>51</v>
      </c>
      <c r="B52" s="37">
        <f>150*3</f>
        <v>450</v>
      </c>
    </row>
    <row r="53" spans="1:2">
      <c r="A53" s="2" t="s">
        <v>44</v>
      </c>
      <c r="B53" s="37">
        <v>1358.91</v>
      </c>
    </row>
    <row r="54" spans="1:2" ht="29.25" customHeight="1">
      <c r="A54" s="33" t="s">
        <v>36</v>
      </c>
      <c r="B54" s="24">
        <f>E30</f>
        <v>120043.08</v>
      </c>
    </row>
    <row r="55" spans="1:2">
      <c r="A55" s="20" t="s">
        <v>32</v>
      </c>
      <c r="B55" s="21">
        <f>B49+B51+B52+B53-B54</f>
        <v>-24483.399999999994</v>
      </c>
    </row>
  </sheetData>
  <mergeCells count="29">
    <mergeCell ref="A38:E38"/>
    <mergeCell ref="A39:D39"/>
    <mergeCell ref="B40:D40"/>
    <mergeCell ref="A42:D42"/>
    <mergeCell ref="B43:D43"/>
    <mergeCell ref="F32:G32"/>
    <mergeCell ref="A33:E33"/>
    <mergeCell ref="A34:E34"/>
    <mergeCell ref="A35:E35"/>
    <mergeCell ref="A36:E36"/>
    <mergeCell ref="A37:E37"/>
    <mergeCell ref="A14:E14"/>
    <mergeCell ref="A15:E15"/>
    <mergeCell ref="A16:E16"/>
    <mergeCell ref="A17:E17"/>
    <mergeCell ref="A18:E18"/>
    <mergeCell ref="A32:E32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view="pageBreakPreview" topLeftCell="A19" zoomScaleSheetLayoutView="100" workbookViewId="0">
      <selection activeCell="A28" sqref="A28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87" t="s">
        <v>9</v>
      </c>
      <c r="B1" s="87"/>
      <c r="C1" s="87"/>
      <c r="D1" s="87"/>
      <c r="E1" s="87"/>
    </row>
    <row r="2" spans="1:5" ht="28.15" customHeight="1">
      <c r="A2" s="88" t="s">
        <v>10</v>
      </c>
      <c r="B2" s="89"/>
      <c r="C2" s="89"/>
      <c r="D2" s="89"/>
      <c r="E2" s="89"/>
    </row>
    <row r="3" spans="1:5">
      <c r="A3" s="90" t="s">
        <v>60</v>
      </c>
      <c r="B3" s="90"/>
      <c r="C3" s="90"/>
      <c r="D3" s="90"/>
      <c r="E3" s="90"/>
    </row>
    <row r="4" spans="1:5" s="1" customFormat="1" ht="15.6" customHeight="1">
      <c r="A4" s="29" t="s">
        <v>11</v>
      </c>
      <c r="B4" s="30"/>
      <c r="C4" s="30"/>
      <c r="D4" s="91" t="s">
        <v>61</v>
      </c>
      <c r="E4" s="91"/>
    </row>
    <row r="5" spans="1:5">
      <c r="A5" s="41"/>
      <c r="B5" s="4"/>
      <c r="C5" s="4"/>
      <c r="D5" s="4"/>
      <c r="E5" s="4"/>
    </row>
    <row r="6" spans="1:5" ht="18" customHeight="1">
      <c r="A6" s="86" t="s">
        <v>0</v>
      </c>
      <c r="B6" s="86"/>
      <c r="C6" s="86"/>
      <c r="D6" s="86"/>
      <c r="E6" s="86"/>
    </row>
    <row r="7" spans="1:5" ht="21.75" customHeight="1">
      <c r="A7" s="92" t="s">
        <v>20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 ht="17.25" customHeight="1">
      <c r="A9" s="94" t="s">
        <v>40</v>
      </c>
      <c r="B9" s="94"/>
      <c r="C9" s="94"/>
      <c r="D9" s="94"/>
      <c r="E9" s="94"/>
    </row>
    <row r="10" spans="1:5" ht="31.5" customHeight="1">
      <c r="A10" s="95" t="s">
        <v>41</v>
      </c>
      <c r="B10" s="95"/>
      <c r="C10" s="95"/>
      <c r="D10" s="95"/>
      <c r="E10" s="95"/>
    </row>
    <row r="11" spans="1:5" ht="18.75" customHeight="1">
      <c r="A11" s="86" t="s">
        <v>24</v>
      </c>
      <c r="B11" s="86"/>
      <c r="C11" s="86"/>
      <c r="D11" s="86"/>
      <c r="E11" s="86"/>
    </row>
    <row r="12" spans="1:5" ht="18" customHeight="1">
      <c r="A12" s="93" t="s">
        <v>2</v>
      </c>
      <c r="B12" s="96"/>
      <c r="C12" s="96"/>
      <c r="D12" s="96"/>
      <c r="E12" s="96"/>
    </row>
    <row r="13" spans="1:5">
      <c r="A13" s="86" t="s">
        <v>25</v>
      </c>
      <c r="B13" s="86"/>
      <c r="C13" s="86"/>
      <c r="D13" s="86"/>
      <c r="E13" s="86"/>
    </row>
    <row r="14" spans="1:5" ht="17.25" customHeight="1">
      <c r="A14" s="93" t="s">
        <v>12</v>
      </c>
      <c r="B14" s="96"/>
      <c r="C14" s="96"/>
      <c r="D14" s="96"/>
      <c r="E14" s="96"/>
    </row>
    <row r="15" spans="1:5" ht="33.6" customHeight="1">
      <c r="A15" s="86" t="s">
        <v>13</v>
      </c>
      <c r="B15" s="86"/>
      <c r="C15" s="86"/>
      <c r="D15" s="86"/>
      <c r="E15" s="86"/>
    </row>
    <row r="16" spans="1:5" ht="63.75" customHeight="1">
      <c r="A16" s="86" t="s">
        <v>21</v>
      </c>
      <c r="B16" s="86"/>
      <c r="C16" s="86"/>
      <c r="D16" s="86"/>
      <c r="E16" s="86"/>
    </row>
    <row r="17" spans="1:8" ht="36.75" customHeight="1">
      <c r="A17" s="98" t="s">
        <v>22</v>
      </c>
      <c r="B17" s="98"/>
      <c r="C17" s="98"/>
      <c r="D17" s="98"/>
      <c r="E17" s="98"/>
    </row>
    <row r="18" spans="1:8" ht="17.25" customHeight="1">
      <c r="A18" s="98"/>
      <c r="B18" s="98"/>
      <c r="C18" s="98"/>
      <c r="D18" s="98"/>
      <c r="E18" s="98"/>
      <c r="F18" s="2">
        <v>1781.6</v>
      </c>
      <c r="G18" s="2">
        <v>3</v>
      </c>
    </row>
    <row r="19" spans="1:8" ht="135">
      <c r="A19" s="3" t="s">
        <v>33</v>
      </c>
      <c r="B19" s="3" t="s">
        <v>8</v>
      </c>
      <c r="C19" s="3" t="s">
        <v>3</v>
      </c>
      <c r="D19" s="3" t="s">
        <v>34</v>
      </c>
      <c r="E19" s="3" t="s">
        <v>7</v>
      </c>
    </row>
    <row r="20" spans="1:8" ht="51">
      <c r="A20" s="25" t="s">
        <v>43</v>
      </c>
      <c r="B20" s="9" t="s">
        <v>38</v>
      </c>
      <c r="C20" s="3" t="s">
        <v>4</v>
      </c>
      <c r="D20" s="3">
        <v>13</v>
      </c>
      <c r="E20" s="8">
        <f>D20*F18*G18</f>
        <v>69482.399999999994</v>
      </c>
    </row>
    <row r="21" spans="1:8" ht="38.25">
      <c r="A21" s="7" t="s">
        <v>18</v>
      </c>
      <c r="B21" s="9" t="s">
        <v>19</v>
      </c>
      <c r="C21" s="3" t="s">
        <v>4</v>
      </c>
      <c r="D21" s="3">
        <v>0</v>
      </c>
      <c r="E21" s="38">
        <v>0</v>
      </c>
    </row>
    <row r="22" spans="1:8">
      <c r="A22" s="7" t="s">
        <v>39</v>
      </c>
      <c r="B22" s="9" t="s">
        <v>23</v>
      </c>
      <c r="C22" s="3" t="s">
        <v>4</v>
      </c>
      <c r="D22" s="3">
        <v>5</v>
      </c>
      <c r="E22" s="8">
        <f>D22*F18*G18</f>
        <v>26724</v>
      </c>
    </row>
    <row r="23" spans="1:8">
      <c r="A23" s="7" t="s">
        <v>46</v>
      </c>
      <c r="B23" s="9" t="s">
        <v>62</v>
      </c>
      <c r="C23" s="3" t="s">
        <v>28</v>
      </c>
      <c r="D23" s="3"/>
      <c r="E23" s="38">
        <v>3086.98</v>
      </c>
    </row>
    <row r="24" spans="1:8">
      <c r="A24" s="7" t="s">
        <v>47</v>
      </c>
      <c r="B24" s="9" t="s">
        <v>62</v>
      </c>
      <c r="C24" s="3" t="s">
        <v>28</v>
      </c>
      <c r="D24" s="3"/>
      <c r="E24" s="38">
        <v>3832.96</v>
      </c>
    </row>
    <row r="25" spans="1:8">
      <c r="A25" s="7" t="s">
        <v>48</v>
      </c>
      <c r="B25" s="9" t="s">
        <v>62</v>
      </c>
      <c r="C25" s="3" t="s">
        <v>28</v>
      </c>
      <c r="D25" s="3"/>
      <c r="E25" s="38">
        <v>882.93</v>
      </c>
    </row>
    <row r="26" spans="1:8">
      <c r="A26" s="28" t="s">
        <v>49</v>
      </c>
      <c r="B26" s="9" t="s">
        <v>62</v>
      </c>
      <c r="C26" s="3" t="s">
        <v>28</v>
      </c>
      <c r="D26" s="3"/>
      <c r="E26" s="38">
        <v>1692</v>
      </c>
    </row>
    <row r="27" spans="1:8">
      <c r="A27" s="43" t="s">
        <v>63</v>
      </c>
      <c r="B27" s="51" t="s">
        <v>64</v>
      </c>
      <c r="C27" s="52" t="s">
        <v>28</v>
      </c>
      <c r="D27" s="52"/>
      <c r="E27" s="53">
        <v>4770.3999999999996</v>
      </c>
    </row>
    <row r="28" spans="1:8">
      <c r="A28" s="50" t="s">
        <v>67</v>
      </c>
      <c r="B28" s="9" t="s">
        <v>62</v>
      </c>
      <c r="C28" s="3" t="s">
        <v>28</v>
      </c>
      <c r="D28" s="45"/>
      <c r="E28" s="8">
        <v>4500</v>
      </c>
    </row>
    <row r="29" spans="1:8" s="14" customFormat="1" ht="14.25">
      <c r="A29" s="10" t="s">
        <v>29</v>
      </c>
      <c r="B29" s="11"/>
      <c r="C29" s="12"/>
      <c r="D29" s="12"/>
      <c r="E29" s="13">
        <f>SUM(E20:E28)</f>
        <v>114971.66999999998</v>
      </c>
    </row>
    <row r="31" spans="1:8" ht="28.9" customHeight="1">
      <c r="A31" s="99" t="s">
        <v>65</v>
      </c>
      <c r="B31" s="99"/>
      <c r="C31" s="99"/>
      <c r="D31" s="99"/>
      <c r="E31" s="99"/>
      <c r="F31" s="100"/>
      <c r="G31" s="86"/>
      <c r="H31" s="15"/>
    </row>
    <row r="32" spans="1:8" ht="28.15" customHeight="1">
      <c r="A32" s="86" t="s">
        <v>17</v>
      </c>
      <c r="B32" s="86"/>
      <c r="C32" s="86"/>
      <c r="D32" s="86"/>
      <c r="E32" s="86"/>
      <c r="F32" s="17"/>
      <c r="G32" s="18"/>
    </row>
    <row r="33" spans="1:8" ht="19.5" customHeight="1">
      <c r="A33" s="86" t="s">
        <v>16</v>
      </c>
      <c r="B33" s="86"/>
      <c r="C33" s="86"/>
      <c r="D33" s="86"/>
      <c r="E33" s="86"/>
    </row>
    <row r="34" spans="1:8" ht="31.5" customHeight="1">
      <c r="A34" s="86" t="s">
        <v>30</v>
      </c>
      <c r="B34" s="86"/>
      <c r="C34" s="86"/>
      <c r="D34" s="86"/>
      <c r="E34" s="86"/>
      <c r="F34" s="14"/>
      <c r="G34" s="14"/>
      <c r="H34" s="16"/>
    </row>
    <row r="35" spans="1:8">
      <c r="A35" s="86" t="s">
        <v>14</v>
      </c>
      <c r="B35" s="86"/>
      <c r="C35" s="86"/>
      <c r="D35" s="86"/>
      <c r="E35" s="86"/>
    </row>
    <row r="36" spans="1:8">
      <c r="A36" s="97" t="s">
        <v>5</v>
      </c>
      <c r="B36" s="97"/>
      <c r="C36" s="97"/>
      <c r="D36" s="97"/>
      <c r="E36" s="97"/>
    </row>
    <row r="37" spans="1:8">
      <c r="A37" s="86" t="s">
        <v>14</v>
      </c>
      <c r="B37" s="86"/>
      <c r="C37" s="86"/>
      <c r="D37" s="86"/>
      <c r="E37" s="86"/>
    </row>
    <row r="38" spans="1:8">
      <c r="A38" s="101" t="s">
        <v>26</v>
      </c>
      <c r="B38" s="101"/>
      <c r="C38" s="101"/>
      <c r="D38" s="101"/>
      <c r="E38" s="5"/>
    </row>
    <row r="39" spans="1:8">
      <c r="B39" s="102" t="s">
        <v>15</v>
      </c>
      <c r="C39" s="102"/>
      <c r="D39" s="102"/>
      <c r="E39" s="6" t="s">
        <v>6</v>
      </c>
    </row>
    <row r="40" spans="1:8">
      <c r="A40" s="40"/>
      <c r="B40" s="40"/>
      <c r="C40" s="40"/>
      <c r="D40" s="40"/>
      <c r="E40" s="40"/>
    </row>
    <row r="41" spans="1:8">
      <c r="A41" s="101" t="s">
        <v>42</v>
      </c>
      <c r="B41" s="101"/>
      <c r="C41" s="101"/>
      <c r="D41" s="101"/>
      <c r="E41" s="5"/>
    </row>
    <row r="42" spans="1:8">
      <c r="B42" s="103" t="s">
        <v>15</v>
      </c>
      <c r="C42" s="103"/>
      <c r="D42" s="103"/>
      <c r="E42" s="6" t="s">
        <v>6</v>
      </c>
    </row>
    <row r="43" spans="1:8">
      <c r="B43" s="39"/>
      <c r="C43" s="39"/>
      <c r="D43" s="39"/>
      <c r="E43" s="6"/>
    </row>
    <row r="44" spans="1:8">
      <c r="B44" s="39"/>
      <c r="C44" s="39"/>
      <c r="D44" s="39"/>
      <c r="E44" s="6"/>
    </row>
    <row r="45" spans="1:8">
      <c r="B45" s="39"/>
      <c r="C45" s="39"/>
      <c r="D45" s="39"/>
      <c r="E45" s="6"/>
    </row>
    <row r="46" spans="1:8">
      <c r="A46" s="2" t="s">
        <v>35</v>
      </c>
    </row>
    <row r="47" spans="1:8">
      <c r="A47" s="14" t="s">
        <v>31</v>
      </c>
      <c r="B47" s="19"/>
    </row>
    <row r="48" spans="1:8">
      <c r="A48" s="14" t="s">
        <v>37</v>
      </c>
      <c r="B48" s="22">
        <f>'1 кв.'!B55</f>
        <v>-24483.399999999994</v>
      </c>
    </row>
    <row r="49" spans="1:2">
      <c r="A49" s="42" t="s">
        <v>66</v>
      </c>
      <c r="B49" s="23"/>
    </row>
    <row r="50" spans="1:2">
      <c r="A50" s="2" t="s">
        <v>52</v>
      </c>
      <c r="B50" s="37">
        <v>116601.53</v>
      </c>
    </row>
    <row r="51" spans="1:2">
      <c r="A51" s="2" t="s">
        <v>51</v>
      </c>
      <c r="B51" s="37">
        <f>150*3</f>
        <v>450</v>
      </c>
    </row>
    <row r="52" spans="1:2">
      <c r="A52" s="2" t="s">
        <v>44</v>
      </c>
      <c r="B52" s="37">
        <v>2031.8</v>
      </c>
    </row>
    <row r="53" spans="1:2" ht="29.25" customHeight="1">
      <c r="A53" s="42" t="s">
        <v>36</v>
      </c>
      <c r="B53" s="24">
        <f>E29</f>
        <v>114971.66999999998</v>
      </c>
    </row>
    <row r="54" spans="1:2">
      <c r="A54" s="20" t="s">
        <v>32</v>
      </c>
      <c r="B54" s="21">
        <f>B48+B50+B51+B52-B53</f>
        <v>-20371.739999999976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6:E36"/>
    <mergeCell ref="A14:E14"/>
    <mergeCell ref="A15:E15"/>
    <mergeCell ref="A16:E16"/>
    <mergeCell ref="A17:E17"/>
    <mergeCell ref="A18:E18"/>
    <mergeCell ref="A31:E31"/>
    <mergeCell ref="F31:G31"/>
    <mergeCell ref="A32:E32"/>
    <mergeCell ref="A33:E33"/>
    <mergeCell ref="A34:E34"/>
    <mergeCell ref="A35:E35"/>
    <mergeCell ref="A37:E37"/>
    <mergeCell ref="A38:D38"/>
    <mergeCell ref="B39:D39"/>
    <mergeCell ref="A41:D41"/>
    <mergeCell ref="B42:D4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8"/>
  <sheetViews>
    <sheetView view="pageBreakPreview" topLeftCell="A23" zoomScaleSheetLayoutView="100" workbookViewId="0">
      <selection activeCell="A27" sqref="A27:A29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87" t="s">
        <v>9</v>
      </c>
      <c r="B1" s="87"/>
      <c r="C1" s="87"/>
      <c r="D1" s="87"/>
      <c r="E1" s="87"/>
    </row>
    <row r="2" spans="1:5" ht="28.15" customHeight="1">
      <c r="A2" s="88" t="s">
        <v>10</v>
      </c>
      <c r="B2" s="89"/>
      <c r="C2" s="89"/>
      <c r="D2" s="89"/>
      <c r="E2" s="89"/>
    </row>
    <row r="3" spans="1:5">
      <c r="A3" s="90" t="s">
        <v>68</v>
      </c>
      <c r="B3" s="90"/>
      <c r="C3" s="90"/>
      <c r="D3" s="90"/>
      <c r="E3" s="90"/>
    </row>
    <row r="4" spans="1:5" s="1" customFormat="1" ht="15.6" customHeight="1">
      <c r="A4" s="58" t="s">
        <v>11</v>
      </c>
      <c r="B4" s="59"/>
      <c r="C4" s="59"/>
      <c r="D4" s="104" t="s">
        <v>69</v>
      </c>
      <c r="E4" s="104"/>
    </row>
    <row r="5" spans="1:5">
      <c r="A5" s="48"/>
      <c r="B5" s="4"/>
      <c r="C5" s="4"/>
      <c r="D5" s="4"/>
      <c r="E5" s="4"/>
    </row>
    <row r="6" spans="1:5" ht="18" customHeight="1">
      <c r="A6" s="86" t="s">
        <v>0</v>
      </c>
      <c r="B6" s="86"/>
      <c r="C6" s="86"/>
      <c r="D6" s="86"/>
      <c r="E6" s="86"/>
    </row>
    <row r="7" spans="1:5" ht="21.75" customHeight="1">
      <c r="A7" s="92" t="s">
        <v>20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 ht="17.25" customHeight="1">
      <c r="A9" s="94" t="s">
        <v>40</v>
      </c>
      <c r="B9" s="94"/>
      <c r="C9" s="94"/>
      <c r="D9" s="94"/>
      <c r="E9" s="94"/>
    </row>
    <row r="10" spans="1:5" ht="31.5" customHeight="1">
      <c r="A10" s="95" t="s">
        <v>41</v>
      </c>
      <c r="B10" s="95"/>
      <c r="C10" s="95"/>
      <c r="D10" s="95"/>
      <c r="E10" s="95"/>
    </row>
    <row r="11" spans="1:5" ht="18.75" customHeight="1">
      <c r="A11" s="86" t="s">
        <v>24</v>
      </c>
      <c r="B11" s="86"/>
      <c r="C11" s="86"/>
      <c r="D11" s="86"/>
      <c r="E11" s="86"/>
    </row>
    <row r="12" spans="1:5" ht="18" customHeight="1">
      <c r="A12" s="93" t="s">
        <v>2</v>
      </c>
      <c r="B12" s="96"/>
      <c r="C12" s="96"/>
      <c r="D12" s="96"/>
      <c r="E12" s="96"/>
    </row>
    <row r="13" spans="1:5">
      <c r="A13" s="86" t="s">
        <v>25</v>
      </c>
      <c r="B13" s="86"/>
      <c r="C13" s="86"/>
      <c r="D13" s="86"/>
      <c r="E13" s="86"/>
    </row>
    <row r="14" spans="1:5" ht="17.25" customHeight="1">
      <c r="A14" s="93" t="s">
        <v>12</v>
      </c>
      <c r="B14" s="96"/>
      <c r="C14" s="96"/>
      <c r="D14" s="96"/>
      <c r="E14" s="96"/>
    </row>
    <row r="15" spans="1:5" ht="33.6" customHeight="1">
      <c r="A15" s="86" t="s">
        <v>13</v>
      </c>
      <c r="B15" s="86"/>
      <c r="C15" s="86"/>
      <c r="D15" s="86"/>
      <c r="E15" s="86"/>
    </row>
    <row r="16" spans="1:5" ht="63.75" customHeight="1">
      <c r="A16" s="86" t="s">
        <v>21</v>
      </c>
      <c r="B16" s="86"/>
      <c r="C16" s="86"/>
      <c r="D16" s="86"/>
      <c r="E16" s="86"/>
    </row>
    <row r="17" spans="1:7" ht="36.75" customHeight="1">
      <c r="A17" s="98" t="s">
        <v>22</v>
      </c>
      <c r="B17" s="98"/>
      <c r="C17" s="98"/>
      <c r="D17" s="98"/>
      <c r="E17" s="98"/>
    </row>
    <row r="18" spans="1:7" ht="17.25" customHeight="1">
      <c r="A18" s="98"/>
      <c r="B18" s="98"/>
      <c r="C18" s="98"/>
      <c r="D18" s="98"/>
      <c r="E18" s="98"/>
      <c r="F18" s="2">
        <v>1781.6</v>
      </c>
      <c r="G18" s="2">
        <v>3</v>
      </c>
    </row>
    <row r="19" spans="1:7" ht="135">
      <c r="A19" s="3" t="s">
        <v>33</v>
      </c>
      <c r="B19" s="3" t="s">
        <v>8</v>
      </c>
      <c r="C19" s="3" t="s">
        <v>3</v>
      </c>
      <c r="D19" s="3" t="s">
        <v>34</v>
      </c>
      <c r="E19" s="3" t="s">
        <v>7</v>
      </c>
    </row>
    <row r="20" spans="1:7" ht="51">
      <c r="A20" s="25" t="s">
        <v>43</v>
      </c>
      <c r="B20" s="9" t="s">
        <v>38</v>
      </c>
      <c r="C20" s="3" t="s">
        <v>4</v>
      </c>
      <c r="D20" s="3">
        <v>14.04</v>
      </c>
      <c r="E20" s="8">
        <f>D20*F18*G18</f>
        <v>75040.991999999998</v>
      </c>
    </row>
    <row r="21" spans="1:7" ht="38.25">
      <c r="A21" s="7" t="s">
        <v>18</v>
      </c>
      <c r="B21" s="9" t="s">
        <v>19</v>
      </c>
      <c r="C21" s="3" t="s">
        <v>4</v>
      </c>
      <c r="D21" s="3">
        <v>0</v>
      </c>
      <c r="E21" s="38">
        <v>0</v>
      </c>
    </row>
    <row r="22" spans="1:7">
      <c r="A22" s="7" t="s">
        <v>39</v>
      </c>
      <c r="B22" s="9" t="s">
        <v>23</v>
      </c>
      <c r="C22" s="3" t="s">
        <v>4</v>
      </c>
      <c r="D22" s="3">
        <v>5.42</v>
      </c>
      <c r="E22" s="8">
        <f>D22*F18*G18</f>
        <v>28968.815999999999</v>
      </c>
    </row>
    <row r="23" spans="1:7">
      <c r="A23" s="7" t="s">
        <v>46</v>
      </c>
      <c r="B23" s="9" t="s">
        <v>70</v>
      </c>
      <c r="C23" s="3" t="s">
        <v>28</v>
      </c>
      <c r="D23" s="3"/>
      <c r="E23" s="38">
        <v>0</v>
      </c>
    </row>
    <row r="24" spans="1:7">
      <c r="A24" s="7" t="s">
        <v>47</v>
      </c>
      <c r="B24" s="9" t="s">
        <v>70</v>
      </c>
      <c r="C24" s="3" t="s">
        <v>28</v>
      </c>
      <c r="D24" s="3"/>
      <c r="E24" s="38">
        <v>3150.6</v>
      </c>
    </row>
    <row r="25" spans="1:7">
      <c r="A25" s="7" t="s">
        <v>48</v>
      </c>
      <c r="B25" s="9" t="s">
        <v>70</v>
      </c>
      <c r="C25" s="3" t="s">
        <v>28</v>
      </c>
      <c r="D25" s="3"/>
      <c r="E25" s="38">
        <v>3958.2</v>
      </c>
    </row>
    <row r="26" spans="1:7">
      <c r="A26" s="28" t="s">
        <v>49</v>
      </c>
      <c r="B26" s="9" t="s">
        <v>70</v>
      </c>
      <c r="C26" s="3" t="s">
        <v>28</v>
      </c>
      <c r="D26" s="3"/>
      <c r="E26" s="38">
        <v>17463.54</v>
      </c>
    </row>
    <row r="27" spans="1:7">
      <c r="A27" s="50" t="s">
        <v>71</v>
      </c>
      <c r="B27" s="9" t="s">
        <v>76</v>
      </c>
      <c r="C27" s="3" t="s">
        <v>28</v>
      </c>
      <c r="D27" s="45"/>
      <c r="E27" s="38">
        <v>8005.47</v>
      </c>
    </row>
    <row r="28" spans="1:7">
      <c r="A28" s="50" t="s">
        <v>74</v>
      </c>
      <c r="B28" s="9" t="s">
        <v>77</v>
      </c>
      <c r="C28" s="3" t="s">
        <v>28</v>
      </c>
      <c r="D28" s="45"/>
      <c r="E28" s="38">
        <v>406.12</v>
      </c>
    </row>
    <row r="29" spans="1:7">
      <c r="A29" s="50" t="s">
        <v>75</v>
      </c>
      <c r="B29" s="9" t="s">
        <v>77</v>
      </c>
      <c r="C29" s="3" t="s">
        <v>28</v>
      </c>
      <c r="D29" s="45"/>
      <c r="E29" s="38">
        <v>298.36</v>
      </c>
    </row>
    <row r="30" spans="1:7" ht="30">
      <c r="A30" s="50" t="s">
        <v>82</v>
      </c>
      <c r="B30" s="9" t="s">
        <v>77</v>
      </c>
      <c r="C30" s="3" t="s">
        <v>79</v>
      </c>
      <c r="D30" s="45">
        <v>8</v>
      </c>
      <c r="E30" s="38">
        <f>D30*235.95</f>
        <v>1887.6</v>
      </c>
    </row>
    <row r="31" spans="1:7">
      <c r="A31" s="50" t="s">
        <v>72</v>
      </c>
      <c r="B31" s="9" t="s">
        <v>78</v>
      </c>
      <c r="C31" s="3" t="s">
        <v>79</v>
      </c>
      <c r="D31" s="45">
        <v>3</v>
      </c>
      <c r="E31" s="38">
        <f t="shared" ref="E31:E32" si="0">D31*235.95</f>
        <v>707.84999999999991</v>
      </c>
    </row>
    <row r="32" spans="1:7">
      <c r="A32" s="50" t="s">
        <v>73</v>
      </c>
      <c r="B32" s="9" t="s">
        <v>78</v>
      </c>
      <c r="C32" s="3" t="s">
        <v>79</v>
      </c>
      <c r="D32" s="45">
        <v>2</v>
      </c>
      <c r="E32" s="38">
        <f t="shared" si="0"/>
        <v>471.9</v>
      </c>
    </row>
    <row r="33" spans="1:8" s="14" customFormat="1" ht="14.25">
      <c r="A33" s="10" t="s">
        <v>29</v>
      </c>
      <c r="B33" s="11"/>
      <c r="C33" s="12"/>
      <c r="D33" s="12"/>
      <c r="E33" s="13">
        <f>SUM(E20:E32)</f>
        <v>140359.44799999997</v>
      </c>
    </row>
    <row r="35" spans="1:8" ht="28.9" customHeight="1">
      <c r="A35" s="99" t="s">
        <v>80</v>
      </c>
      <c r="B35" s="99"/>
      <c r="C35" s="99"/>
      <c r="D35" s="99"/>
      <c r="E35" s="99"/>
      <c r="F35" s="100"/>
      <c r="G35" s="86"/>
      <c r="H35" s="15"/>
    </row>
    <row r="36" spans="1:8" ht="28.15" customHeight="1">
      <c r="A36" s="86" t="s">
        <v>17</v>
      </c>
      <c r="B36" s="86"/>
      <c r="C36" s="86"/>
      <c r="D36" s="86"/>
      <c r="E36" s="86"/>
      <c r="F36" s="17"/>
      <c r="G36" s="18"/>
    </row>
    <row r="37" spans="1:8" ht="19.5" customHeight="1">
      <c r="A37" s="86" t="s">
        <v>16</v>
      </c>
      <c r="B37" s="86"/>
      <c r="C37" s="86"/>
      <c r="D37" s="86"/>
      <c r="E37" s="86"/>
    </row>
    <row r="38" spans="1:8" ht="31.5" customHeight="1">
      <c r="A38" s="86" t="s">
        <v>30</v>
      </c>
      <c r="B38" s="86"/>
      <c r="C38" s="86"/>
      <c r="D38" s="86"/>
      <c r="E38" s="86"/>
      <c r="F38" s="14"/>
      <c r="G38" s="14"/>
      <c r="H38" s="16"/>
    </row>
    <row r="39" spans="1:8">
      <c r="A39" s="86" t="s">
        <v>14</v>
      </c>
      <c r="B39" s="86"/>
      <c r="C39" s="86"/>
      <c r="D39" s="86"/>
      <c r="E39" s="86"/>
    </row>
    <row r="40" spans="1:8">
      <c r="A40" s="97" t="s">
        <v>5</v>
      </c>
      <c r="B40" s="97"/>
      <c r="C40" s="97"/>
      <c r="D40" s="97"/>
      <c r="E40" s="97"/>
    </row>
    <row r="41" spans="1:8">
      <c r="A41" s="86" t="s">
        <v>14</v>
      </c>
      <c r="B41" s="86"/>
      <c r="C41" s="86"/>
      <c r="D41" s="86"/>
      <c r="E41" s="86"/>
    </row>
    <row r="42" spans="1:8">
      <c r="A42" s="101" t="s">
        <v>26</v>
      </c>
      <c r="B42" s="101"/>
      <c r="C42" s="101"/>
      <c r="D42" s="101"/>
      <c r="E42" s="5"/>
    </row>
    <row r="43" spans="1:8">
      <c r="B43" s="102" t="s">
        <v>15</v>
      </c>
      <c r="C43" s="102"/>
      <c r="D43" s="102"/>
      <c r="E43" s="6" t="s">
        <v>6</v>
      </c>
    </row>
    <row r="44" spans="1:8">
      <c r="A44" s="47"/>
      <c r="B44" s="47"/>
      <c r="C44" s="47"/>
      <c r="D44" s="47"/>
      <c r="E44" s="47"/>
    </row>
    <row r="45" spans="1:8">
      <c r="A45" s="101" t="s">
        <v>42</v>
      </c>
      <c r="B45" s="101"/>
      <c r="C45" s="101"/>
      <c r="D45" s="101"/>
      <c r="E45" s="5"/>
    </row>
    <row r="46" spans="1:8">
      <c r="B46" s="103" t="s">
        <v>15</v>
      </c>
      <c r="C46" s="103"/>
      <c r="D46" s="103"/>
      <c r="E46" s="6" t="s">
        <v>6</v>
      </c>
    </row>
    <row r="47" spans="1:8">
      <c r="B47" s="46"/>
      <c r="C47" s="46"/>
      <c r="D47" s="46"/>
      <c r="E47" s="6"/>
    </row>
    <row r="48" spans="1:8">
      <c r="B48" s="46"/>
      <c r="C48" s="46"/>
      <c r="D48" s="46"/>
      <c r="E48" s="6"/>
    </row>
    <row r="49" spans="1:5">
      <c r="B49" s="46"/>
      <c r="C49" s="46"/>
      <c r="D49" s="46"/>
      <c r="E49" s="6"/>
    </row>
    <row r="50" spans="1:5">
      <c r="A50" s="2" t="s">
        <v>35</v>
      </c>
    </row>
    <row r="51" spans="1:5">
      <c r="A51" s="14" t="s">
        <v>31</v>
      </c>
      <c r="B51" s="19"/>
    </row>
    <row r="52" spans="1:5">
      <c r="A52" s="14" t="s">
        <v>37</v>
      </c>
      <c r="B52" s="22">
        <f>'2кв'!B54</f>
        <v>-20371.739999999976</v>
      </c>
    </row>
    <row r="53" spans="1:5">
      <c r="A53" s="49" t="s">
        <v>81</v>
      </c>
      <c r="B53" s="23"/>
    </row>
    <row r="54" spans="1:5">
      <c r="A54" s="2" t="s">
        <v>52</v>
      </c>
      <c r="B54" s="37">
        <f>113945.1</f>
        <v>113945.1</v>
      </c>
    </row>
    <row r="55" spans="1:5">
      <c r="A55" s="2" t="s">
        <v>51</v>
      </c>
      <c r="B55" s="37">
        <f>150*3</f>
        <v>450</v>
      </c>
    </row>
    <row r="56" spans="1:5">
      <c r="A56" s="2" t="s">
        <v>44</v>
      </c>
      <c r="B56" s="37">
        <v>1976.22</v>
      </c>
    </row>
    <row r="57" spans="1:5" ht="29.25" customHeight="1">
      <c r="A57" s="49" t="s">
        <v>36</v>
      </c>
      <c r="B57" s="24">
        <f>E33</f>
        <v>140359.44799999997</v>
      </c>
    </row>
    <row r="58" spans="1:5">
      <c r="A58" s="20" t="s">
        <v>32</v>
      </c>
      <c r="B58" s="21">
        <f>B52+B54+B55+B56-B57</f>
        <v>-44359.867999999944</v>
      </c>
    </row>
  </sheetData>
  <mergeCells count="29">
    <mergeCell ref="A41:E41"/>
    <mergeCell ref="A42:D42"/>
    <mergeCell ref="B43:D43"/>
    <mergeCell ref="A45:D45"/>
    <mergeCell ref="B46:D46"/>
    <mergeCell ref="F35:G35"/>
    <mergeCell ref="A36:E36"/>
    <mergeCell ref="A37:E37"/>
    <mergeCell ref="A38:E38"/>
    <mergeCell ref="A39:E39"/>
    <mergeCell ref="A40:E40"/>
    <mergeCell ref="A14:E14"/>
    <mergeCell ref="A15:E15"/>
    <mergeCell ref="A16:E16"/>
    <mergeCell ref="A17:E17"/>
    <mergeCell ref="A18:E18"/>
    <mergeCell ref="A35:E35"/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H55"/>
  <sheetViews>
    <sheetView view="pageBreakPreview" topLeftCell="A37" zoomScaleSheetLayoutView="100" workbookViewId="0">
      <selection activeCell="A27" sqref="A27"/>
    </sheetView>
  </sheetViews>
  <sheetFormatPr defaultColWidth="9.140625" defaultRowHeight="15"/>
  <cols>
    <col min="1" max="1" width="35.28515625" style="2" customWidth="1"/>
    <col min="2" max="2" width="20.28515625" style="2" customWidth="1"/>
    <col min="3" max="3" width="14.140625" style="2" customWidth="1"/>
    <col min="4" max="4" width="13.42578125" style="2" customWidth="1"/>
    <col min="5" max="5" width="14.140625" style="2" customWidth="1"/>
    <col min="6" max="7" width="9.140625" style="2"/>
    <col min="8" max="8" width="13.42578125" style="2" bestFit="1" customWidth="1"/>
    <col min="9" max="16384" width="9.140625" style="2"/>
  </cols>
  <sheetData>
    <row r="1" spans="1:5" ht="15.75">
      <c r="A1" s="87" t="s">
        <v>9</v>
      </c>
      <c r="B1" s="87"/>
      <c r="C1" s="87"/>
      <c r="D1" s="87"/>
      <c r="E1" s="87"/>
    </row>
    <row r="2" spans="1:5" ht="28.15" customHeight="1">
      <c r="A2" s="88" t="s">
        <v>10</v>
      </c>
      <c r="B2" s="89"/>
      <c r="C2" s="89"/>
      <c r="D2" s="89"/>
      <c r="E2" s="89"/>
    </row>
    <row r="3" spans="1:5">
      <c r="A3" s="90" t="s">
        <v>83</v>
      </c>
      <c r="B3" s="90"/>
      <c r="C3" s="90"/>
      <c r="D3" s="90"/>
      <c r="E3" s="90"/>
    </row>
    <row r="4" spans="1:5" s="1" customFormat="1" ht="15.6" customHeight="1">
      <c r="A4" s="58" t="s">
        <v>11</v>
      </c>
      <c r="B4" s="59"/>
      <c r="C4" s="59"/>
      <c r="D4" s="104" t="s">
        <v>84</v>
      </c>
      <c r="E4" s="104"/>
    </row>
    <row r="5" spans="1:5">
      <c r="A5" s="55"/>
      <c r="B5" s="4"/>
      <c r="C5" s="4"/>
      <c r="D5" s="4"/>
      <c r="E5" s="4"/>
    </row>
    <row r="6" spans="1:5" ht="18" customHeight="1">
      <c r="A6" s="86" t="s">
        <v>0</v>
      </c>
      <c r="B6" s="86"/>
      <c r="C6" s="86"/>
      <c r="D6" s="86"/>
      <c r="E6" s="86"/>
    </row>
    <row r="7" spans="1:5" ht="21.75" customHeight="1">
      <c r="A7" s="92" t="s">
        <v>20</v>
      </c>
      <c r="B7" s="92"/>
      <c r="C7" s="92"/>
      <c r="D7" s="92"/>
      <c r="E7" s="92"/>
    </row>
    <row r="8" spans="1:5">
      <c r="A8" s="93" t="s">
        <v>1</v>
      </c>
      <c r="B8" s="93"/>
      <c r="C8" s="93"/>
      <c r="D8" s="93"/>
      <c r="E8" s="93"/>
    </row>
    <row r="9" spans="1:5" ht="17.25" customHeight="1">
      <c r="A9" s="94" t="s">
        <v>40</v>
      </c>
      <c r="B9" s="94"/>
      <c r="C9" s="94"/>
      <c r="D9" s="94"/>
      <c r="E9" s="94"/>
    </row>
    <row r="10" spans="1:5" ht="31.5" customHeight="1">
      <c r="A10" s="95" t="s">
        <v>41</v>
      </c>
      <c r="B10" s="95"/>
      <c r="C10" s="95"/>
      <c r="D10" s="95"/>
      <c r="E10" s="95"/>
    </row>
    <row r="11" spans="1:5" ht="18.75" customHeight="1">
      <c r="A11" s="86" t="s">
        <v>24</v>
      </c>
      <c r="B11" s="86"/>
      <c r="C11" s="86"/>
      <c r="D11" s="86"/>
      <c r="E11" s="86"/>
    </row>
    <row r="12" spans="1:5" ht="18" customHeight="1">
      <c r="A12" s="93" t="s">
        <v>2</v>
      </c>
      <c r="B12" s="96"/>
      <c r="C12" s="96"/>
      <c r="D12" s="96"/>
      <c r="E12" s="96"/>
    </row>
    <row r="13" spans="1:5">
      <c r="A13" s="86" t="s">
        <v>25</v>
      </c>
      <c r="B13" s="86"/>
      <c r="C13" s="86"/>
      <c r="D13" s="86"/>
      <c r="E13" s="86"/>
    </row>
    <row r="14" spans="1:5" ht="17.25" customHeight="1">
      <c r="A14" s="93" t="s">
        <v>12</v>
      </c>
      <c r="B14" s="96"/>
      <c r="C14" s="96"/>
      <c r="D14" s="96"/>
      <c r="E14" s="96"/>
    </row>
    <row r="15" spans="1:5" ht="33.6" customHeight="1">
      <c r="A15" s="86" t="s">
        <v>13</v>
      </c>
      <c r="B15" s="86"/>
      <c r="C15" s="86"/>
      <c r="D15" s="86"/>
      <c r="E15" s="86"/>
    </row>
    <row r="16" spans="1:5" ht="63.75" customHeight="1">
      <c r="A16" s="86" t="s">
        <v>21</v>
      </c>
      <c r="B16" s="86"/>
      <c r="C16" s="86"/>
      <c r="D16" s="86"/>
      <c r="E16" s="86"/>
    </row>
    <row r="17" spans="1:8" ht="36.75" customHeight="1">
      <c r="A17" s="98" t="s">
        <v>22</v>
      </c>
      <c r="B17" s="98"/>
      <c r="C17" s="98"/>
      <c r="D17" s="98"/>
      <c r="E17" s="98"/>
    </row>
    <row r="18" spans="1:8" ht="17.25" customHeight="1">
      <c r="A18" s="98"/>
      <c r="B18" s="98"/>
      <c r="C18" s="98"/>
      <c r="D18" s="98"/>
      <c r="E18" s="98"/>
      <c r="F18" s="2">
        <v>1781.6</v>
      </c>
      <c r="G18" s="2">
        <v>3</v>
      </c>
    </row>
    <row r="19" spans="1:8" ht="135">
      <c r="A19" s="3" t="s">
        <v>33</v>
      </c>
      <c r="B19" s="3" t="s">
        <v>8</v>
      </c>
      <c r="C19" s="3" t="s">
        <v>3</v>
      </c>
      <c r="D19" s="3" t="s">
        <v>34</v>
      </c>
      <c r="E19" s="3" t="s">
        <v>7</v>
      </c>
    </row>
    <row r="20" spans="1:8" ht="51">
      <c r="A20" s="25" t="s">
        <v>43</v>
      </c>
      <c r="B20" s="9" t="s">
        <v>38</v>
      </c>
      <c r="C20" s="3" t="s">
        <v>4</v>
      </c>
      <c r="D20" s="3">
        <v>14.04</v>
      </c>
      <c r="E20" s="8">
        <f>D20*F18*G18</f>
        <v>75040.991999999998</v>
      </c>
    </row>
    <row r="21" spans="1:8" ht="38.25">
      <c r="A21" s="7" t="s">
        <v>18</v>
      </c>
      <c r="B21" s="9" t="s">
        <v>19</v>
      </c>
      <c r="C21" s="3" t="s">
        <v>4</v>
      </c>
      <c r="D21" s="3">
        <v>0</v>
      </c>
      <c r="E21" s="38">
        <v>0</v>
      </c>
    </row>
    <row r="22" spans="1:8">
      <c r="A22" s="7" t="s">
        <v>39</v>
      </c>
      <c r="B22" s="9" t="s">
        <v>23</v>
      </c>
      <c r="C22" s="3" t="s">
        <v>4</v>
      </c>
      <c r="D22" s="3">
        <v>5.42</v>
      </c>
      <c r="E22" s="8">
        <f>D22*F18*G18</f>
        <v>28968.815999999999</v>
      </c>
    </row>
    <row r="23" spans="1:8">
      <c r="A23" s="7" t="s">
        <v>46</v>
      </c>
      <c r="B23" s="9" t="s">
        <v>85</v>
      </c>
      <c r="C23" s="3" t="s">
        <v>28</v>
      </c>
      <c r="D23" s="3"/>
      <c r="E23" s="38">
        <v>3900.93</v>
      </c>
    </row>
    <row r="24" spans="1:8">
      <c r="A24" s="7" t="s">
        <v>47</v>
      </c>
      <c r="B24" s="9" t="s">
        <v>85</v>
      </c>
      <c r="C24" s="3" t="s">
        <v>28</v>
      </c>
      <c r="D24" s="3"/>
      <c r="E24" s="38">
        <v>4257.45</v>
      </c>
    </row>
    <row r="25" spans="1:8">
      <c r="A25" s="7" t="s">
        <v>48</v>
      </c>
      <c r="B25" s="9" t="s">
        <v>85</v>
      </c>
      <c r="C25" s="3" t="s">
        <v>28</v>
      </c>
      <c r="D25" s="3"/>
      <c r="E25" s="38">
        <v>2833.21</v>
      </c>
    </row>
    <row r="26" spans="1:8">
      <c r="A26" s="28" t="s">
        <v>49</v>
      </c>
      <c r="B26" s="9" t="s">
        <v>85</v>
      </c>
      <c r="C26" s="3" t="s">
        <v>28</v>
      </c>
      <c r="D26" s="3"/>
      <c r="E26" s="38">
        <v>7991.7</v>
      </c>
    </row>
    <row r="27" spans="1:8" ht="30">
      <c r="A27" s="50" t="s">
        <v>88</v>
      </c>
      <c r="B27" s="9" t="s">
        <v>87</v>
      </c>
      <c r="C27" s="3" t="s">
        <v>28</v>
      </c>
      <c r="D27" s="45"/>
      <c r="E27" s="38">
        <v>4770.3999999999996</v>
      </c>
    </row>
    <row r="28" spans="1:8">
      <c r="A28" s="50" t="s">
        <v>86</v>
      </c>
      <c r="B28" s="9" t="s">
        <v>87</v>
      </c>
      <c r="C28" s="3" t="s">
        <v>57</v>
      </c>
      <c r="D28" s="45">
        <v>16</v>
      </c>
      <c r="E28" s="38">
        <f>D28*235.95</f>
        <v>3775.2</v>
      </c>
    </row>
    <row r="29" spans="1:8">
      <c r="A29" s="50"/>
      <c r="B29" s="9"/>
      <c r="C29" s="3"/>
      <c r="D29" s="45"/>
      <c r="E29" s="38"/>
    </row>
    <row r="30" spans="1:8" s="14" customFormat="1" ht="14.25">
      <c r="A30" s="10" t="s">
        <v>29</v>
      </c>
      <c r="B30" s="11"/>
      <c r="C30" s="12"/>
      <c r="D30" s="12"/>
      <c r="E30" s="13">
        <f>SUM(E20:E29)</f>
        <v>131538.69799999997</v>
      </c>
    </row>
    <row r="32" spans="1:8" ht="28.9" customHeight="1">
      <c r="A32" s="99" t="s">
        <v>89</v>
      </c>
      <c r="B32" s="99"/>
      <c r="C32" s="99"/>
      <c r="D32" s="99"/>
      <c r="E32" s="99"/>
      <c r="F32" s="100"/>
      <c r="G32" s="86"/>
      <c r="H32" s="15"/>
    </row>
    <row r="33" spans="1:8" ht="28.15" customHeight="1">
      <c r="A33" s="86" t="s">
        <v>17</v>
      </c>
      <c r="B33" s="86"/>
      <c r="C33" s="86"/>
      <c r="D33" s="86"/>
      <c r="E33" s="86"/>
      <c r="F33" s="17"/>
      <c r="G33" s="18"/>
    </row>
    <row r="34" spans="1:8" ht="19.5" customHeight="1">
      <c r="A34" s="86" t="s">
        <v>16</v>
      </c>
      <c r="B34" s="86"/>
      <c r="C34" s="86"/>
      <c r="D34" s="86"/>
      <c r="E34" s="86"/>
    </row>
    <row r="35" spans="1:8" ht="31.5" customHeight="1">
      <c r="A35" s="86" t="s">
        <v>30</v>
      </c>
      <c r="B35" s="86"/>
      <c r="C35" s="86"/>
      <c r="D35" s="86"/>
      <c r="E35" s="86"/>
      <c r="F35" s="14"/>
      <c r="G35" s="14"/>
      <c r="H35" s="16"/>
    </row>
    <row r="36" spans="1:8">
      <c r="A36" s="86" t="s">
        <v>14</v>
      </c>
      <c r="B36" s="86"/>
      <c r="C36" s="86"/>
      <c r="D36" s="86"/>
      <c r="E36" s="86"/>
    </row>
    <row r="37" spans="1:8">
      <c r="A37" s="97" t="s">
        <v>5</v>
      </c>
      <c r="B37" s="97"/>
      <c r="C37" s="97"/>
      <c r="D37" s="97"/>
      <c r="E37" s="97"/>
    </row>
    <row r="38" spans="1:8">
      <c r="A38" s="86" t="s">
        <v>14</v>
      </c>
      <c r="B38" s="86"/>
      <c r="C38" s="86"/>
      <c r="D38" s="86"/>
      <c r="E38" s="86"/>
    </row>
    <row r="39" spans="1:8">
      <c r="A39" s="101" t="s">
        <v>26</v>
      </c>
      <c r="B39" s="101"/>
      <c r="C39" s="101"/>
      <c r="D39" s="101"/>
      <c r="E39" s="5"/>
    </row>
    <row r="40" spans="1:8">
      <c r="B40" s="102" t="s">
        <v>15</v>
      </c>
      <c r="C40" s="102"/>
      <c r="D40" s="102"/>
      <c r="E40" s="6" t="s">
        <v>6</v>
      </c>
    </row>
    <row r="41" spans="1:8">
      <c r="A41" s="54"/>
      <c r="B41" s="54"/>
      <c r="C41" s="54"/>
      <c r="D41" s="54"/>
      <c r="E41" s="54"/>
    </row>
    <row r="42" spans="1:8">
      <c r="A42" s="101" t="s">
        <v>42</v>
      </c>
      <c r="B42" s="101"/>
      <c r="C42" s="101"/>
      <c r="D42" s="101"/>
      <c r="E42" s="5"/>
    </row>
    <row r="43" spans="1:8">
      <c r="B43" s="103" t="s">
        <v>15</v>
      </c>
      <c r="C43" s="103"/>
      <c r="D43" s="103"/>
      <c r="E43" s="6" t="s">
        <v>6</v>
      </c>
    </row>
    <row r="44" spans="1:8">
      <c r="B44" s="57"/>
      <c r="C44" s="57"/>
      <c r="D44" s="57"/>
      <c r="E44" s="6"/>
    </row>
    <row r="45" spans="1:8">
      <c r="B45" s="57"/>
      <c r="C45" s="57"/>
      <c r="D45" s="57"/>
      <c r="E45" s="6"/>
    </row>
    <row r="46" spans="1:8">
      <c r="B46" s="57"/>
      <c r="C46" s="57"/>
      <c r="D46" s="57"/>
      <c r="E46" s="6"/>
    </row>
    <row r="47" spans="1:8">
      <c r="A47" s="2" t="s">
        <v>35</v>
      </c>
    </row>
    <row r="48" spans="1:8">
      <c r="A48" s="14" t="s">
        <v>31</v>
      </c>
      <c r="B48" s="19"/>
    </row>
    <row r="49" spans="1:2">
      <c r="A49" s="14" t="s">
        <v>37</v>
      </c>
      <c r="B49" s="22">
        <f>'3кв'!B58</f>
        <v>-44359.867999999944</v>
      </c>
    </row>
    <row r="50" spans="1:2">
      <c r="A50" s="56" t="s">
        <v>90</v>
      </c>
      <c r="B50" s="23"/>
    </row>
    <row r="51" spans="1:2">
      <c r="A51" s="2" t="s">
        <v>52</v>
      </c>
      <c r="B51" s="37">
        <v>124512.05</v>
      </c>
    </row>
    <row r="52" spans="1:2">
      <c r="A52" s="2" t="s">
        <v>51</v>
      </c>
      <c r="B52" s="37">
        <f>150*3</f>
        <v>450</v>
      </c>
    </row>
    <row r="53" spans="1:2">
      <c r="A53" s="2" t="s">
        <v>44</v>
      </c>
      <c r="B53" s="37">
        <v>2813.11</v>
      </c>
    </row>
    <row r="54" spans="1:2" ht="29.25" customHeight="1">
      <c r="A54" s="56" t="s">
        <v>36</v>
      </c>
      <c r="B54" s="24">
        <f>E30</f>
        <v>131538.69799999997</v>
      </c>
    </row>
    <row r="55" spans="1:2">
      <c r="A55" s="20" t="s">
        <v>32</v>
      </c>
      <c r="B55" s="21">
        <f>B49+B51+B52+B53-B54</f>
        <v>-48123.405999999915</v>
      </c>
    </row>
  </sheetData>
  <mergeCells count="29">
    <mergeCell ref="A13:E13"/>
    <mergeCell ref="A1:E1"/>
    <mergeCell ref="A2:E2"/>
    <mergeCell ref="A3:E3"/>
    <mergeCell ref="D4:E4"/>
    <mergeCell ref="A6:E6"/>
    <mergeCell ref="A7:E7"/>
    <mergeCell ref="A8:E8"/>
    <mergeCell ref="A9:E9"/>
    <mergeCell ref="A10:E10"/>
    <mergeCell ref="A11:E11"/>
    <mergeCell ref="A12:E12"/>
    <mergeCell ref="A37:E37"/>
    <mergeCell ref="A14:E14"/>
    <mergeCell ref="A15:E15"/>
    <mergeCell ref="A16:E16"/>
    <mergeCell ref="A17:E17"/>
    <mergeCell ref="A18:E18"/>
    <mergeCell ref="A32:E32"/>
    <mergeCell ref="F32:G32"/>
    <mergeCell ref="A33:E33"/>
    <mergeCell ref="A34:E34"/>
    <mergeCell ref="A35:E35"/>
    <mergeCell ref="A36:E36"/>
    <mergeCell ref="A38:E38"/>
    <mergeCell ref="A39:D39"/>
    <mergeCell ref="B40:D40"/>
    <mergeCell ref="A42:D42"/>
    <mergeCell ref="B43:D43"/>
  </mergeCells>
  <printOptions horizontalCentered="1"/>
  <pageMargins left="0.31496062992125984" right="0.31496062992125984" top="0.19685039370078741" bottom="0.15748031496062992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tabSelected="1" view="pageBreakPreview" topLeftCell="A34" zoomScaleSheetLayoutView="100" workbookViewId="0">
      <selection activeCell="A41" sqref="A41:XFD41"/>
    </sheetView>
  </sheetViews>
  <sheetFormatPr defaultRowHeight="15.75"/>
  <cols>
    <col min="1" max="1" width="10.5703125" style="1" customWidth="1"/>
    <col min="2" max="2" width="54.28515625" style="1" customWidth="1"/>
    <col min="3" max="3" width="16.140625" style="84" customWidth="1"/>
    <col min="4" max="4" width="16.140625" style="1" customWidth="1"/>
    <col min="5" max="5" width="17.5703125" style="1" customWidth="1"/>
    <col min="6" max="6" width="19.28515625" style="1" customWidth="1"/>
    <col min="7" max="7" width="12" style="1" customWidth="1"/>
    <col min="8" max="8" width="13.5703125" style="1" customWidth="1"/>
    <col min="9" max="16384" width="9.140625" style="1"/>
  </cols>
  <sheetData>
    <row r="1" spans="1:5">
      <c r="A1" s="105" t="s">
        <v>91</v>
      </c>
      <c r="B1" s="105"/>
      <c r="C1" s="105"/>
      <c r="D1" s="60"/>
    </row>
    <row r="2" spans="1:5">
      <c r="A2" s="106" t="s">
        <v>92</v>
      </c>
      <c r="B2" s="106"/>
      <c r="C2" s="106"/>
      <c r="D2" s="61"/>
    </row>
    <row r="3" spans="1:5">
      <c r="A3" s="106" t="s">
        <v>93</v>
      </c>
      <c r="B3" s="106"/>
      <c r="C3" s="106"/>
      <c r="D3" s="61"/>
    </row>
    <row r="4" spans="1:5">
      <c r="A4" s="105" t="s">
        <v>115</v>
      </c>
      <c r="B4" s="105"/>
      <c r="C4" s="105"/>
      <c r="D4" s="60"/>
    </row>
    <row r="5" spans="1:5">
      <c r="A5" s="107"/>
      <c r="B5" s="107"/>
      <c r="C5" s="107"/>
    </row>
    <row r="6" spans="1:5">
      <c r="A6" s="61"/>
      <c r="B6" s="62" t="s">
        <v>94</v>
      </c>
      <c r="C6" s="63">
        <f>'1 кв.'!B49</f>
        <v>-20775.75</v>
      </c>
      <c r="D6" s="64"/>
    </row>
    <row r="7" spans="1:5">
      <c r="A7" s="65" t="s">
        <v>95</v>
      </c>
      <c r="B7" s="62" t="s">
        <v>116</v>
      </c>
      <c r="C7" s="66"/>
      <c r="D7" s="64"/>
    </row>
    <row r="8" spans="1:5">
      <c r="A8" s="61"/>
      <c r="B8" s="67" t="s">
        <v>96</v>
      </c>
      <c r="C8" s="66"/>
      <c r="D8" s="64"/>
    </row>
    <row r="9" spans="1:5">
      <c r="A9" s="61"/>
      <c r="B9" s="7" t="s">
        <v>117</v>
      </c>
      <c r="C9" s="66"/>
      <c r="D9" s="64"/>
    </row>
    <row r="10" spans="1:5">
      <c r="A10" s="61"/>
      <c r="B10" s="7" t="s">
        <v>118</v>
      </c>
      <c r="C10" s="66"/>
      <c r="D10" s="64"/>
    </row>
    <row r="11" spans="1:5">
      <c r="A11" s="61"/>
      <c r="B11" s="7" t="s">
        <v>119</v>
      </c>
      <c r="C11" s="66"/>
      <c r="D11" s="64"/>
    </row>
    <row r="12" spans="1:5">
      <c r="B12" s="68" t="s">
        <v>97</v>
      </c>
      <c r="C12" s="69">
        <f>'1 кв.'!B51+'2кв'!B50+'3кв'!B54+'4кв'!B51</f>
        <v>469585.2</v>
      </c>
      <c r="D12" s="70"/>
      <c r="E12" s="71"/>
    </row>
    <row r="13" spans="1:5">
      <c r="B13" s="68" t="s">
        <v>98</v>
      </c>
      <c r="C13" s="69">
        <f>'1 кв.'!B52+'2кв'!B51+'3кв'!B55+'4кв'!B52</f>
        <v>1800</v>
      </c>
      <c r="D13" s="70"/>
      <c r="E13" s="71"/>
    </row>
    <row r="14" spans="1:5">
      <c r="A14" s="65"/>
      <c r="B14" s="85" t="s">
        <v>44</v>
      </c>
      <c r="C14" s="69">
        <f>'1 кв.'!B53+'2кв'!B52+'3кв'!B56+'4кв'!B53</f>
        <v>8180.0400000000009</v>
      </c>
      <c r="D14" s="70"/>
      <c r="E14" s="71"/>
    </row>
    <row r="15" spans="1:5">
      <c r="A15" s="30"/>
      <c r="B15" s="68" t="s">
        <v>99</v>
      </c>
      <c r="C15" s="66">
        <f>SUM(C12:C14)</f>
        <v>479565.24</v>
      </c>
      <c r="D15" s="64"/>
      <c r="E15" s="71"/>
    </row>
    <row r="16" spans="1:5">
      <c r="B16" s="108"/>
      <c r="C16" s="109"/>
      <c r="D16" s="72"/>
    </row>
    <row r="17" spans="1:5">
      <c r="A17" s="73" t="s">
        <v>100</v>
      </c>
      <c r="B17" s="7" t="s">
        <v>43</v>
      </c>
      <c r="C17" s="69">
        <f>'1 кв.'!E20+'2кв'!E20+'3кв'!E20+'4кв'!E20</f>
        <v>289046.78399999999</v>
      </c>
      <c r="D17" s="72"/>
    </row>
    <row r="18" spans="1:5" ht="30">
      <c r="A18" s="73"/>
      <c r="B18" s="7" t="s">
        <v>101</v>
      </c>
      <c r="C18" s="69">
        <f>'1 кв.'!E21</f>
        <v>3519.7799999999997</v>
      </c>
      <c r="D18" s="72"/>
    </row>
    <row r="19" spans="1:5">
      <c r="A19" s="73"/>
      <c r="B19" s="7" t="s">
        <v>39</v>
      </c>
      <c r="C19" s="69">
        <f>'1 кв.'!E23+'2кв'!E22+'3кв'!E22+'4кв'!E22</f>
        <v>111385.63199999998</v>
      </c>
      <c r="D19" s="72"/>
    </row>
    <row r="20" spans="1:5">
      <c r="B20" s="75" t="s">
        <v>46</v>
      </c>
      <c r="C20" s="69">
        <f>'1 кв.'!E24+'2кв'!E23+'3кв'!E23+'4кв'!E23</f>
        <v>13645.960000000001</v>
      </c>
      <c r="D20" s="72"/>
      <c r="E20" s="71"/>
    </row>
    <row r="21" spans="1:5">
      <c r="B21" s="74" t="s">
        <v>47</v>
      </c>
      <c r="C21" s="69">
        <f>'1 кв.'!E25+'2кв'!E24+'3кв'!E24+'4кв'!E24</f>
        <v>13598.45</v>
      </c>
      <c r="D21" s="72"/>
      <c r="E21" s="71"/>
    </row>
    <row r="22" spans="1:5">
      <c r="B22" s="74" t="s">
        <v>48</v>
      </c>
      <c r="C22" s="69">
        <f>'1 кв.'!E26+'2кв'!E25+'3кв'!E25+'4кв'!E25</f>
        <v>8557.27</v>
      </c>
      <c r="D22" s="72"/>
    </row>
    <row r="23" spans="1:5">
      <c r="A23" s="73"/>
      <c r="B23" s="76" t="s">
        <v>102</v>
      </c>
      <c r="C23" s="69">
        <f>'1 кв.'!E27+'2кв'!E26+'3кв'!E26+'4кв'!E26</f>
        <v>30793.15</v>
      </c>
      <c r="D23" s="72"/>
    </row>
    <row r="24" spans="1:5">
      <c r="A24" s="73"/>
      <c r="B24" s="77" t="s">
        <v>120</v>
      </c>
      <c r="C24" s="69">
        <f>'1 кв.'!E28+'1 кв.'!E29+'3кв'!E30+'3кв'!E31+'3кв'!E32+'4кв'!E28</f>
        <v>13615.119999999999</v>
      </c>
      <c r="D24" s="72"/>
    </row>
    <row r="25" spans="1:5">
      <c r="A25" s="73"/>
      <c r="B25" s="77" t="s">
        <v>103</v>
      </c>
      <c r="C25" s="69">
        <f>SUM(C27:C33)</f>
        <v>22750.75</v>
      </c>
      <c r="D25" s="72"/>
    </row>
    <row r="26" spans="1:5">
      <c r="A26" s="73"/>
      <c r="B26" s="76" t="s">
        <v>96</v>
      </c>
      <c r="C26" s="69"/>
      <c r="D26" s="72"/>
    </row>
    <row r="27" spans="1:5" ht="31.5">
      <c r="A27" s="73"/>
      <c r="B27" s="76" t="s">
        <v>104</v>
      </c>
      <c r="C27" s="79">
        <f>'2кв'!E27</f>
        <v>4770.3999999999996</v>
      </c>
      <c r="D27" s="72"/>
    </row>
    <row r="28" spans="1:5">
      <c r="A28" s="73"/>
      <c r="B28" s="50" t="s">
        <v>121</v>
      </c>
      <c r="C28" s="79">
        <f>'2кв'!E28</f>
        <v>4500</v>
      </c>
      <c r="D28" s="72"/>
    </row>
    <row r="29" spans="1:5">
      <c r="A29" s="73"/>
      <c r="B29" s="50" t="s">
        <v>122</v>
      </c>
      <c r="C29" s="79">
        <f>'3кв'!E27</f>
        <v>8005.47</v>
      </c>
      <c r="D29" s="72"/>
    </row>
    <row r="30" spans="1:5">
      <c r="A30" s="73"/>
      <c r="B30" s="50" t="s">
        <v>123</v>
      </c>
      <c r="C30" s="79">
        <f>'3кв'!E28</f>
        <v>406.12</v>
      </c>
      <c r="D30" s="72"/>
    </row>
    <row r="31" spans="1:5">
      <c r="A31" s="73"/>
      <c r="B31" s="78" t="s">
        <v>124</v>
      </c>
      <c r="C31" s="79">
        <f>'3кв'!E29</f>
        <v>298.36</v>
      </c>
      <c r="D31" s="72"/>
    </row>
    <row r="32" spans="1:5">
      <c r="A32" s="73"/>
      <c r="B32" s="43" t="s">
        <v>125</v>
      </c>
      <c r="C32" s="79">
        <f>'4кв'!E27</f>
        <v>4770.3999999999996</v>
      </c>
      <c r="D32" s="72"/>
    </row>
    <row r="33" spans="1:6" ht="18" customHeight="1">
      <c r="A33" s="73"/>
      <c r="B33" s="43"/>
      <c r="C33" s="69"/>
      <c r="D33" s="72"/>
    </row>
    <row r="34" spans="1:6">
      <c r="B34" s="80" t="s">
        <v>105</v>
      </c>
      <c r="C34" s="66">
        <f>SUM(C17:C25)</f>
        <v>506912.89600000007</v>
      </c>
      <c r="D34" s="72"/>
      <c r="E34" s="71"/>
      <c r="F34" s="71"/>
    </row>
    <row r="35" spans="1:6">
      <c r="B35" s="81" t="s">
        <v>106</v>
      </c>
      <c r="C35" s="63">
        <f>(C6+C15)-C34</f>
        <v>-48123.406000000075</v>
      </c>
      <c r="D35" s="72"/>
      <c r="E35" s="71"/>
    </row>
    <row r="36" spans="1:6">
      <c r="B36" s="65" t="s">
        <v>107</v>
      </c>
      <c r="C36" s="65"/>
      <c r="D36" s="72"/>
    </row>
    <row r="37" spans="1:6">
      <c r="B37" s="65" t="s">
        <v>108</v>
      </c>
      <c r="C37" s="65">
        <v>42211.59</v>
      </c>
      <c r="D37" s="72"/>
    </row>
    <row r="38" spans="1:6">
      <c r="B38" s="82" t="s">
        <v>109</v>
      </c>
      <c r="C38" s="82">
        <v>58110.57</v>
      </c>
      <c r="D38" s="72"/>
    </row>
    <row r="39" spans="1:6">
      <c r="B39" s="65" t="s">
        <v>110</v>
      </c>
      <c r="C39" s="65">
        <f>C38-C37</f>
        <v>15898.980000000003</v>
      </c>
      <c r="D39" s="72"/>
    </row>
    <row r="40" spans="1:6">
      <c r="B40" s="65"/>
      <c r="C40" s="83"/>
      <c r="D40" s="72"/>
    </row>
    <row r="41" spans="1:6">
      <c r="B41" s="65"/>
      <c r="C41" s="83"/>
      <c r="D41" s="72"/>
    </row>
    <row r="42" spans="1:6">
      <c r="A42" s="1" t="s">
        <v>111</v>
      </c>
      <c r="B42" s="65" t="s">
        <v>112</v>
      </c>
      <c r="C42" s="83"/>
      <c r="D42" s="72"/>
    </row>
    <row r="43" spans="1:6">
      <c r="B43" s="65" t="s">
        <v>113</v>
      </c>
      <c r="C43" s="83"/>
      <c r="D43" s="72"/>
    </row>
    <row r="44" spans="1:6">
      <c r="B44" s="65" t="s">
        <v>114</v>
      </c>
      <c r="C44" s="83"/>
      <c r="D44" s="72"/>
    </row>
    <row r="45" spans="1:6">
      <c r="B45" s="65"/>
      <c r="C45" s="83"/>
      <c r="D45" s="72"/>
    </row>
    <row r="46" spans="1:6">
      <c r="B46" s="65"/>
      <c r="C46" s="83"/>
      <c r="D46" s="72"/>
    </row>
    <row r="47" spans="1:6">
      <c r="B47" s="65"/>
      <c r="C47" s="83"/>
      <c r="D47" s="72"/>
    </row>
    <row r="48" spans="1:6">
      <c r="B48" s="65"/>
      <c r="C48" s="83"/>
      <c r="D48" s="72"/>
    </row>
    <row r="49" spans="2:4">
      <c r="B49" s="65"/>
      <c r="C49" s="83"/>
      <c r="D49" s="72"/>
    </row>
  </sheetData>
  <mergeCells count="6">
    <mergeCell ref="B16:C16"/>
    <mergeCell ref="A1:C1"/>
    <mergeCell ref="A2:C2"/>
    <mergeCell ref="A3:C3"/>
    <mergeCell ref="A4:C4"/>
    <mergeCell ref="A5:C5"/>
  </mergeCells>
  <printOptions horizontalCentered="1"/>
  <pageMargins left="0.31496062992125984" right="0.31496062992125984" top="0.15748031496062992" bottom="0.15748031496062992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1 кв.</vt:lpstr>
      <vt:lpstr>2кв</vt:lpstr>
      <vt:lpstr>3кв</vt:lpstr>
      <vt:lpstr>4кв</vt:lpstr>
      <vt:lpstr>отчет</vt:lpstr>
      <vt:lpstr>'1 кв.'!Область_печати</vt:lpstr>
      <vt:lpstr>'2кв'!Область_печати</vt:lpstr>
      <vt:lpstr>'3кв'!Область_печати</vt:lpstr>
      <vt:lpstr>'4кв'!Область_печати</vt:lpstr>
      <vt:lpstr>отчет!Область_печати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2023-03-02T11:37:04Z</dcterms:modified>
</cp:coreProperties>
</file>