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'1кв'!$A$1:$E$51</definedName>
    <definedName name="_xlnm.Print_Area" localSheetId="1">'2кв'!$A$1:$E$52</definedName>
    <definedName name="_xlnm.Print_Area" localSheetId="2">'3кв'!$A$1:$E$53</definedName>
    <definedName name="_xlnm.Print_Area" localSheetId="3">'4кв'!$A$1:$E$50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10" i="24" l="1"/>
  <c r="C9" i="24"/>
  <c r="C20" i="24" l="1"/>
  <c r="C18" i="24" s="1"/>
  <c r="C16" i="24"/>
  <c r="C8" i="24"/>
  <c r="C11" i="24" s="1"/>
  <c r="C6" i="24"/>
  <c r="C28" i="24"/>
  <c r="G43" i="23" l="1"/>
  <c r="E25" i="23" l="1"/>
  <c r="E23" i="23" l="1"/>
  <c r="E22" i="23"/>
  <c r="E26" i="23" l="1"/>
  <c r="B49" i="23" s="1"/>
  <c r="E26" i="22"/>
  <c r="E27" i="22"/>
  <c r="E25" i="22"/>
  <c r="E23" i="22"/>
  <c r="E29" i="22" s="1"/>
  <c r="E22" i="22"/>
  <c r="C17" i="24" l="1"/>
  <c r="B52" i="22"/>
  <c r="E23" i="21"/>
  <c r="E22" i="21"/>
  <c r="E28" i="21" l="1"/>
  <c r="B51" i="21" s="1"/>
  <c r="E24" i="20"/>
  <c r="C15" i="24" s="1"/>
  <c r="E23" i="20"/>
  <c r="C14" i="24" s="1"/>
  <c r="E22" i="20"/>
  <c r="C13" i="24" s="1"/>
  <c r="C22" i="24" l="1"/>
  <c r="C23" i="24" s="1"/>
  <c r="E27" i="20"/>
  <c r="B50" i="20" s="1"/>
  <c r="B51" i="20" s="1"/>
  <c r="B46" i="21" s="1"/>
  <c r="B52" i="21" s="1"/>
  <c r="B47" i="22" s="1"/>
  <c r="B53" i="22" s="1"/>
  <c r="B44" i="23" s="1"/>
  <c r="B50" i="23" s="1"/>
</calcChain>
</file>

<file path=xl/sharedStrings.xml><?xml version="1.0" encoding="utf-8"?>
<sst xmlns="http://schemas.openxmlformats.org/spreadsheetml/2006/main" count="276" uniqueCount="105">
  <si>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</si>
  <si>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</si>
  <si>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</si>
  <si>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</si>
  <si>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</si>
  <si>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</si>
  <si>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</si>
  <si>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</si>
  <si>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</si>
  <si>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</si>
  <si>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</si>
  <si>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</si>
  <si>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</si>
  <si>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</si>
  <si>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</si>
  <si>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</si>
  <si>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</si>
  <si>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</si>
  <si>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</si>
  <si>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</si>
  <si>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</si>
  <si>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</si>
  <si>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</si>
  <si>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</si>
  <si>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</si>
  <si>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</si>
  <si>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</si>
  <si>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</si>
  <si>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</si>
  <si>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</si>
  <si>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</si>
  <si>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</si>
  <si>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в т.ч. Оплачено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</si>
  <si>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 Тимирязева</t>
    </r>
  </si>
  <si>
    <t>г. Россошь, пер.Тимирязева,27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</si>
  <si>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№73 от   01.04.2016 г.</t>
    </r>
  </si>
  <si>
    <t>Общая площадь квартир - 849,2</t>
  </si>
  <si>
    <t xml:space="preserve">Расходы по содержанию и тек. Ремонту 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</si>
  <si>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</si>
  <si>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Ушаковой Ольги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</si>
  <si>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ственников №8 от 21.04.2018 г.</t>
    </r>
  </si>
  <si>
    <t xml:space="preserve">определена приложением № 9 к договору </t>
  </si>
  <si>
    <t xml:space="preserve">Общехозяйственные расходы </t>
  </si>
  <si>
    <t>Стоимость материалов</t>
  </si>
  <si>
    <t>Заказчик - Собственники МКД, в лице председателя совета МКД Ушакова О.В.</t>
  </si>
  <si>
    <t xml:space="preserve">Услуги по содержанию многоквартирного дома </t>
  </si>
  <si>
    <t>Оплачено по дог.администр. кв.5</t>
  </si>
  <si>
    <t>Оплачено за установку ОПУ ТЭ</t>
  </si>
  <si>
    <t>Обработка подъездов хлорсодержащими растворами опрыскивание 1 раз в неделю</t>
  </si>
  <si>
    <t>Предъявлено населению 45211,71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</si>
  <si>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</si>
  <si>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</si>
  <si>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двести пятнадцать тысяч семьсот двадцать три рубля 82 копейки</t>
  </si>
  <si>
    <t>за 2 квартал 2022 года</t>
  </si>
  <si>
    <t>"30" 06 2022 г.</t>
  </si>
  <si>
    <t>2 квартал</t>
  </si>
  <si>
    <t>Обслуживание ВДГО</t>
  </si>
  <si>
    <t>Ремонт отдельных мест кровли после урагана</t>
  </si>
  <si>
    <t>апрель</t>
  </si>
  <si>
    <t xml:space="preserve">           2. Всего за период с "01" 02 2022 г. по "30" 06 2022 г. выполнено работ (оказано услуг) на общую сумму сорок тысяч двести пятьдесят два рубля 52 копейки</t>
  </si>
  <si>
    <t>за 3 квартал 2022 года</t>
  </si>
  <si>
    <t>"30" 09 2022 г.</t>
  </si>
  <si>
    <t>Крепление парапета на кровле (кв.17)</t>
  </si>
  <si>
    <t>Частичный ремонт отлива балкона (кв.17)</t>
  </si>
  <si>
    <t>Ремонт кровли (кв.6)</t>
  </si>
  <si>
    <t>июль</t>
  </si>
  <si>
    <t>август</t>
  </si>
  <si>
    <t>сентябрь</t>
  </si>
  <si>
    <t>ч/ч</t>
  </si>
  <si>
    <t xml:space="preserve">           2. Всего за период с "01" 07 2022 г. по "30" 09 2022 г. выполнено работ (оказано услуг) на общую сумму тридцать девять тысяч шестьсот тридцать девять рублей 11 копеек</t>
  </si>
  <si>
    <t>Общая площадь квартир - 847,6</t>
  </si>
  <si>
    <t>за 4 квартал 2022 года</t>
  </si>
  <si>
    <t>"31" 12 2022 г.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</si>
  <si>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№8 от 21.04.2018 г.</t>
    </r>
  </si>
  <si>
    <t>4 квартал</t>
  </si>
  <si>
    <t>3 квартал</t>
  </si>
  <si>
    <t>Частичный ремонт мягкой кровли (кв.6)</t>
  </si>
  <si>
    <t>ноябрь</t>
  </si>
  <si>
    <t xml:space="preserve">           2. Всего за период с "01" 10 2022 г. по "31" 12 2022 г. выполнено работ (оказано услуг) на общую сумму тридцать восемь тысяч девятьсот семьдесят шесть рублей 99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</si>
  <si>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</si>
  <si>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</si>
  <si>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</si>
  <si>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</si>
  <si>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</si>
  <si>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</si>
  <si>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</si>
  <si>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</si>
  <si>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</si>
  <si>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</si>
  <si>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</si>
  <si>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</si>
  <si>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</si>
  <si>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</si>
  <si>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</si>
  <si>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</si>
  <si>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</si>
  <si>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</si>
  <si>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</si>
  <si>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</si>
  <si>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</si>
  <si>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</si>
  <si>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Тимирязева пер.д.27</t>
  </si>
  <si>
    <t>Начислено всего 180846,84</t>
  </si>
  <si>
    <t xml:space="preserve">   *Ремонт отдельных мест кровли после урагана</t>
  </si>
  <si>
    <t>непредвиденные работы  8,5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</si>
</sst>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5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2" borderId="0" xfId="0" applyFont="1" applyFill="1" applyAlignment="1">
      <alignment wrapText="1"/>
    </xf>
    <xf numFmtId="165" fontId="4" fillId="0" borderId="0" xfId="0" applyNumberFormat="1" applyFont="1"/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5" xfId="0" applyFont="1" applyBorder="1"/>
    <xf numFmtId="43" fontId="3" fillId="0" borderId="5" xfId="0" applyNumberFormat="1" applyFont="1" applyBorder="1"/>
    <xf numFmtId="49" fontId="3" fillId="0" borderId="1" xfId="0" applyNumberFormat="1" applyFont="1" applyBorder="1" applyAlignment="1">
      <alignment horizontal="left"/>
    </xf>
    <xf numFmtId="43" fontId="8" fillId="0" borderId="5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0" fontId="4" fillId="0" borderId="1" xfId="0" applyFon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SheetLayoutView="100" workbookViewId="0">
      <selection activeCell="I48" sqref="I4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50</v>
      </c>
      <c r="B3" s="85"/>
      <c r="C3" s="85"/>
      <c r="D3" s="85"/>
      <c r="E3" s="85"/>
    </row>
    <row r="4" spans="1:5" s="1" customFormat="1" ht="15.75" x14ac:dyDescent="0.25">
      <c r="A4" s="24" t="s">
        <v>13</v>
      </c>
      <c r="B4" s="25"/>
      <c r="C4" s="25"/>
      <c r="D4" s="86" t="s">
        <v>51</v>
      </c>
      <c r="E4" s="86"/>
    </row>
    <row r="5" spans="1:5" x14ac:dyDescent="0.25">
      <c r="A5" s="27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1" t="s">
        <v>34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4" t="s">
        <v>39</v>
      </c>
      <c r="B9" s="74"/>
      <c r="C9" s="74"/>
      <c r="D9" s="74"/>
      <c r="E9" s="7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74" t="s">
        <v>40</v>
      </c>
      <c r="B11" s="74"/>
      <c r="C11" s="74"/>
      <c r="D11" s="74"/>
      <c r="E11" s="74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4" t="s">
        <v>22</v>
      </c>
      <c r="B13" s="74"/>
      <c r="C13" s="74"/>
      <c r="D13" s="74"/>
      <c r="E13" s="74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63.75" customHeight="1" x14ac:dyDescent="0.25">
      <c r="A18" s="74" t="s">
        <v>35</v>
      </c>
      <c r="B18" s="74"/>
      <c r="C18" s="74"/>
      <c r="D18" s="74"/>
      <c r="E18" s="74"/>
    </row>
    <row r="19" spans="1:8" ht="33.75" customHeight="1" x14ac:dyDescent="0.25">
      <c r="A19" s="72" t="s">
        <v>33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41</v>
      </c>
      <c r="C22" s="3" t="s">
        <v>4</v>
      </c>
      <c r="D22" s="3">
        <v>9.26</v>
      </c>
      <c r="E22" s="7">
        <f>D22*F20*G20</f>
        <v>23590.776000000002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9171.36</v>
      </c>
      <c r="H23" s="15"/>
    </row>
    <row r="24" spans="1:8" ht="45" x14ac:dyDescent="0.25">
      <c r="A24" s="6" t="s">
        <v>48</v>
      </c>
      <c r="B24" s="8" t="s">
        <v>26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0" t="s">
        <v>43</v>
      </c>
      <c r="B25" s="8" t="s">
        <v>26</v>
      </c>
      <c r="C25" s="21" t="s">
        <v>27</v>
      </c>
      <c r="D25" s="21"/>
      <c r="E25" s="7">
        <v>750.12</v>
      </c>
      <c r="H25" s="15"/>
    </row>
    <row r="26" spans="1:8" x14ac:dyDescent="0.25">
      <c r="A26" s="22"/>
      <c r="B26" s="23"/>
      <c r="C26" s="21"/>
      <c r="D26" s="21"/>
      <c r="E26" s="7"/>
      <c r="H26" s="15"/>
    </row>
    <row r="27" spans="1:8" s="13" customFormat="1" ht="14.25" x14ac:dyDescent="0.2">
      <c r="A27" s="9" t="s">
        <v>25</v>
      </c>
      <c r="B27" s="10"/>
      <c r="C27" s="11"/>
      <c r="D27" s="11"/>
      <c r="E27" s="12">
        <f>SUM(E22:E26)</f>
        <v>37190.556000000004</v>
      </c>
    </row>
    <row r="29" spans="1:8" ht="30" customHeight="1" x14ac:dyDescent="0.25">
      <c r="A29" s="73" t="s">
        <v>52</v>
      </c>
      <c r="B29" s="73"/>
      <c r="C29" s="73"/>
      <c r="D29" s="73"/>
      <c r="E29" s="73"/>
    </row>
    <row r="30" spans="1:8" ht="30" customHeight="1" x14ac:dyDescent="0.25">
      <c r="A30" s="74" t="s">
        <v>21</v>
      </c>
      <c r="B30" s="74"/>
      <c r="C30" s="74"/>
      <c r="D30" s="74"/>
      <c r="E30" s="74"/>
    </row>
    <row r="31" spans="1:8" x14ac:dyDescent="0.25">
      <c r="A31" s="74" t="s">
        <v>20</v>
      </c>
      <c r="B31" s="74"/>
      <c r="C31" s="74"/>
      <c r="D31" s="74"/>
      <c r="E31" s="74"/>
    </row>
    <row r="32" spans="1:8" ht="29.25" customHeight="1" x14ac:dyDescent="0.25">
      <c r="A32" s="74" t="s">
        <v>28</v>
      </c>
      <c r="B32" s="74"/>
      <c r="C32" s="74"/>
      <c r="D32" s="74"/>
      <c r="E32" s="74"/>
    </row>
    <row r="33" spans="1:5" x14ac:dyDescent="0.25">
      <c r="A33" s="74" t="s">
        <v>18</v>
      </c>
      <c r="B33" s="74"/>
      <c r="C33" s="74"/>
      <c r="D33" s="74"/>
      <c r="E33" s="74"/>
    </row>
    <row r="34" spans="1:5" x14ac:dyDescent="0.25">
      <c r="A34" s="75" t="s">
        <v>5</v>
      </c>
      <c r="B34" s="75"/>
      <c r="C34" s="75"/>
      <c r="D34" s="75"/>
      <c r="E34" s="75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76" t="s">
        <v>29</v>
      </c>
      <c r="B36" s="76"/>
      <c r="C36" s="76"/>
      <c r="D36" s="76"/>
      <c r="E36" s="76"/>
    </row>
    <row r="37" spans="1:5" x14ac:dyDescent="0.25">
      <c r="B37" s="71" t="s">
        <v>19</v>
      </c>
      <c r="C37" s="71"/>
      <c r="D37" s="71"/>
      <c r="E37" s="5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76" t="s">
        <v>44</v>
      </c>
      <c r="B39" s="76"/>
      <c r="C39" s="76"/>
      <c r="D39" s="76"/>
      <c r="E39" s="76"/>
    </row>
    <row r="40" spans="1:5" x14ac:dyDescent="0.25">
      <c r="B40" s="71" t="s">
        <v>19</v>
      </c>
      <c r="C40" s="71"/>
      <c r="D40" s="71"/>
      <c r="E40" s="5" t="s">
        <v>6</v>
      </c>
    </row>
    <row r="43" spans="1:5" x14ac:dyDescent="0.25">
      <c r="A43" s="16" t="s">
        <v>36</v>
      </c>
    </row>
    <row r="44" spans="1:5" x14ac:dyDescent="0.25">
      <c r="A44" s="13" t="s">
        <v>30</v>
      </c>
    </row>
    <row r="45" spans="1:5" x14ac:dyDescent="0.25">
      <c r="A45" s="13" t="s">
        <v>38</v>
      </c>
      <c r="B45" s="17">
        <v>-29374.31</v>
      </c>
    </row>
    <row r="46" spans="1:5" x14ac:dyDescent="0.25">
      <c r="A46" s="28" t="s">
        <v>49</v>
      </c>
      <c r="B46" s="18"/>
    </row>
    <row r="47" spans="1:5" x14ac:dyDescent="0.25">
      <c r="A47" s="2" t="s">
        <v>32</v>
      </c>
      <c r="B47" s="18">
        <v>43375.77</v>
      </c>
    </row>
    <row r="48" spans="1:5" x14ac:dyDescent="0.25">
      <c r="A48" s="2" t="s">
        <v>47</v>
      </c>
      <c r="B48" s="18">
        <v>40545.49</v>
      </c>
    </row>
    <row r="49" spans="1:2" x14ac:dyDescent="0.25">
      <c r="A49" s="2" t="s">
        <v>46</v>
      </c>
      <c r="B49" s="18">
        <v>1745.56</v>
      </c>
    </row>
    <row r="50" spans="1:2" ht="30" x14ac:dyDescent="0.25">
      <c r="A50" s="28" t="s">
        <v>37</v>
      </c>
      <c r="B50" s="18">
        <f>E27</f>
        <v>37190.556000000004</v>
      </c>
    </row>
    <row r="51" spans="1:2" x14ac:dyDescent="0.25">
      <c r="A51" s="14" t="s">
        <v>31</v>
      </c>
      <c r="B51" s="17">
        <f>B45+B47+B48+B49-B50</f>
        <v>19101.953999999991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7" zoomScaleSheetLayoutView="100" workbookViewId="0">
      <selection activeCell="E25" sqref="E25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53</v>
      </c>
      <c r="B3" s="85"/>
      <c r="C3" s="85"/>
      <c r="D3" s="85"/>
      <c r="E3" s="85"/>
    </row>
    <row r="4" spans="1:5" s="1" customFormat="1" ht="15.75" x14ac:dyDescent="0.25">
      <c r="A4" s="24" t="s">
        <v>13</v>
      </c>
      <c r="B4" s="25"/>
      <c r="C4" s="25"/>
      <c r="D4" s="86" t="s">
        <v>54</v>
      </c>
      <c r="E4" s="86"/>
    </row>
    <row r="5" spans="1:5" x14ac:dyDescent="0.25">
      <c r="A5" s="31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1" t="s">
        <v>34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4" t="s">
        <v>39</v>
      </c>
      <c r="B9" s="74"/>
      <c r="C9" s="74"/>
      <c r="D9" s="74"/>
      <c r="E9" s="7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74" t="s">
        <v>40</v>
      </c>
      <c r="B11" s="74"/>
      <c r="C11" s="74"/>
      <c r="D11" s="74"/>
      <c r="E11" s="74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4" t="s">
        <v>22</v>
      </c>
      <c r="B13" s="74"/>
      <c r="C13" s="74"/>
      <c r="D13" s="74"/>
      <c r="E13" s="74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63.75" customHeight="1" x14ac:dyDescent="0.25">
      <c r="A18" s="74" t="s">
        <v>35</v>
      </c>
      <c r="B18" s="74"/>
      <c r="C18" s="74"/>
      <c r="D18" s="74"/>
      <c r="E18" s="74"/>
    </row>
    <row r="19" spans="1:8" ht="33.75" customHeight="1" x14ac:dyDescent="0.25">
      <c r="A19" s="72" t="s">
        <v>33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41</v>
      </c>
      <c r="C22" s="3" t="s">
        <v>4</v>
      </c>
      <c r="D22" s="3">
        <v>9.26</v>
      </c>
      <c r="E22" s="7">
        <f>D22*F20*G20</f>
        <v>23590.776000000002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9171.36</v>
      </c>
      <c r="H23" s="15"/>
    </row>
    <row r="24" spans="1:8" x14ac:dyDescent="0.25">
      <c r="A24" s="6" t="s">
        <v>56</v>
      </c>
      <c r="B24" s="8" t="s">
        <v>55</v>
      </c>
      <c r="C24" s="3" t="s">
        <v>27</v>
      </c>
      <c r="D24" s="3"/>
      <c r="E24" s="7">
        <v>0</v>
      </c>
      <c r="H24" s="15"/>
    </row>
    <row r="25" spans="1:8" x14ac:dyDescent="0.25">
      <c r="A25" s="20" t="s">
        <v>43</v>
      </c>
      <c r="B25" s="8" t="s">
        <v>55</v>
      </c>
      <c r="C25" s="21" t="s">
        <v>27</v>
      </c>
      <c r="D25" s="21"/>
      <c r="E25" s="7">
        <v>250</v>
      </c>
      <c r="H25" s="15"/>
    </row>
    <row r="26" spans="1:8" ht="30" x14ac:dyDescent="0.25">
      <c r="A26" s="20" t="s">
        <v>57</v>
      </c>
      <c r="B26" s="32" t="s">
        <v>58</v>
      </c>
      <c r="C26" s="21" t="s">
        <v>27</v>
      </c>
      <c r="D26" s="21"/>
      <c r="E26" s="7">
        <v>5840.38</v>
      </c>
      <c r="H26" s="15"/>
    </row>
    <row r="27" spans="1:8" x14ac:dyDescent="0.25">
      <c r="A27" s="33"/>
      <c r="B27" s="23"/>
      <c r="C27" s="21"/>
      <c r="D27" s="21"/>
      <c r="E27" s="7"/>
      <c r="H27" s="15"/>
    </row>
    <row r="28" spans="1:8" s="13" customFormat="1" ht="14.25" x14ac:dyDescent="0.2">
      <c r="A28" s="9" t="s">
        <v>25</v>
      </c>
      <c r="B28" s="10"/>
      <c r="C28" s="11"/>
      <c r="D28" s="11"/>
      <c r="E28" s="12">
        <f>SUM(E22:E27)</f>
        <v>38852.515999999996</v>
      </c>
    </row>
    <row r="30" spans="1:8" ht="30" customHeight="1" x14ac:dyDescent="0.25">
      <c r="A30" s="73" t="s">
        <v>59</v>
      </c>
      <c r="B30" s="73"/>
      <c r="C30" s="73"/>
      <c r="D30" s="73"/>
      <c r="E30" s="73"/>
    </row>
    <row r="31" spans="1:8" ht="30" customHeight="1" x14ac:dyDescent="0.25">
      <c r="A31" s="74" t="s">
        <v>21</v>
      </c>
      <c r="B31" s="74"/>
      <c r="C31" s="74"/>
      <c r="D31" s="74"/>
      <c r="E31" s="74"/>
    </row>
    <row r="32" spans="1:8" x14ac:dyDescent="0.25">
      <c r="A32" s="74" t="s">
        <v>20</v>
      </c>
      <c r="B32" s="74"/>
      <c r="C32" s="74"/>
      <c r="D32" s="74"/>
      <c r="E32" s="74"/>
    </row>
    <row r="33" spans="1:5" ht="29.25" customHeight="1" x14ac:dyDescent="0.25">
      <c r="A33" s="74" t="s">
        <v>28</v>
      </c>
      <c r="B33" s="74"/>
      <c r="C33" s="74"/>
      <c r="D33" s="74"/>
      <c r="E33" s="74"/>
    </row>
    <row r="34" spans="1:5" x14ac:dyDescent="0.25">
      <c r="A34" s="74" t="s">
        <v>18</v>
      </c>
      <c r="B34" s="74"/>
      <c r="C34" s="74"/>
      <c r="D34" s="74"/>
      <c r="E34" s="74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4" t="s">
        <v>18</v>
      </c>
      <c r="B36" s="74"/>
      <c r="C36" s="74"/>
      <c r="D36" s="74"/>
      <c r="E36" s="74"/>
    </row>
    <row r="37" spans="1:5" x14ac:dyDescent="0.25">
      <c r="A37" s="76" t="s">
        <v>29</v>
      </c>
      <c r="B37" s="76"/>
      <c r="C37" s="76"/>
      <c r="D37" s="76"/>
      <c r="E37" s="76"/>
    </row>
    <row r="38" spans="1:5" x14ac:dyDescent="0.25">
      <c r="B38" s="71" t="s">
        <v>19</v>
      </c>
      <c r="C38" s="71"/>
      <c r="D38" s="71"/>
      <c r="E38" s="5" t="s">
        <v>6</v>
      </c>
    </row>
    <row r="39" spans="1:5" x14ac:dyDescent="0.25">
      <c r="A39" s="30"/>
      <c r="B39" s="30"/>
      <c r="C39" s="30"/>
      <c r="D39" s="30"/>
      <c r="E39" s="30"/>
    </row>
    <row r="40" spans="1:5" x14ac:dyDescent="0.25">
      <c r="A40" s="76" t="s">
        <v>44</v>
      </c>
      <c r="B40" s="76"/>
      <c r="C40" s="76"/>
      <c r="D40" s="76"/>
      <c r="E40" s="76"/>
    </row>
    <row r="41" spans="1:5" x14ac:dyDescent="0.25">
      <c r="B41" s="71" t="s">
        <v>19</v>
      </c>
      <c r="C41" s="71"/>
      <c r="D41" s="71"/>
      <c r="E41" s="5" t="s">
        <v>6</v>
      </c>
    </row>
    <row r="44" spans="1:5" x14ac:dyDescent="0.25">
      <c r="A44" s="16" t="s">
        <v>36</v>
      </c>
    </row>
    <row r="45" spans="1:5" x14ac:dyDescent="0.25">
      <c r="A45" s="13" t="s">
        <v>30</v>
      </c>
    </row>
    <row r="46" spans="1:5" x14ac:dyDescent="0.25">
      <c r="A46" s="13" t="s">
        <v>38</v>
      </c>
      <c r="B46" s="17">
        <f>'1кв'!B51</f>
        <v>19101.953999999991</v>
      </c>
    </row>
    <row r="47" spans="1:5" x14ac:dyDescent="0.25">
      <c r="A47" s="29" t="s">
        <v>49</v>
      </c>
      <c r="B47" s="18"/>
    </row>
    <row r="48" spans="1:5" x14ac:dyDescent="0.25">
      <c r="A48" s="2" t="s">
        <v>32</v>
      </c>
      <c r="B48" s="18">
        <v>47897.32</v>
      </c>
    </row>
    <row r="49" spans="1:2" x14ac:dyDescent="0.25">
      <c r="A49" s="2" t="s">
        <v>47</v>
      </c>
      <c r="B49" s="18">
        <v>29401.34</v>
      </c>
    </row>
    <row r="50" spans="1:2" x14ac:dyDescent="0.25">
      <c r="A50" s="2" t="s">
        <v>46</v>
      </c>
      <c r="B50" s="18">
        <v>2618.34</v>
      </c>
    </row>
    <row r="51" spans="1:2" ht="30" x14ac:dyDescent="0.25">
      <c r="A51" s="29" t="s">
        <v>37</v>
      </c>
      <c r="B51" s="18">
        <f>E28</f>
        <v>38852.515999999996</v>
      </c>
    </row>
    <row r="52" spans="1:2" x14ac:dyDescent="0.25">
      <c r="A52" s="14" t="s">
        <v>31</v>
      </c>
      <c r="B52" s="17">
        <f>B46+B48+B49+B50-B51</f>
        <v>60166.437999999987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B51" sqref="B51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60</v>
      </c>
      <c r="B3" s="85"/>
      <c r="C3" s="85"/>
      <c r="D3" s="85"/>
      <c r="E3" s="85"/>
    </row>
    <row r="4" spans="1:5" s="1" customFormat="1" ht="15.75" x14ac:dyDescent="0.25">
      <c r="A4" s="24" t="s">
        <v>13</v>
      </c>
      <c r="B4" s="25"/>
      <c r="C4" s="25"/>
      <c r="D4" s="86" t="s">
        <v>61</v>
      </c>
      <c r="E4" s="86"/>
    </row>
    <row r="5" spans="1:5" x14ac:dyDescent="0.25">
      <c r="A5" s="36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1" t="s">
        <v>34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4" t="s">
        <v>39</v>
      </c>
      <c r="B9" s="74"/>
      <c r="C9" s="74"/>
      <c r="D9" s="74"/>
      <c r="E9" s="7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74" t="s">
        <v>40</v>
      </c>
      <c r="B11" s="74"/>
      <c r="C11" s="74"/>
      <c r="D11" s="74"/>
      <c r="E11" s="74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4" t="s">
        <v>22</v>
      </c>
      <c r="B13" s="74"/>
      <c r="C13" s="74"/>
      <c r="D13" s="74"/>
      <c r="E13" s="74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63.75" customHeight="1" x14ac:dyDescent="0.25">
      <c r="A18" s="74" t="s">
        <v>35</v>
      </c>
      <c r="B18" s="74"/>
      <c r="C18" s="74"/>
      <c r="D18" s="74"/>
      <c r="E18" s="74"/>
    </row>
    <row r="19" spans="1:8" ht="33.75" customHeight="1" x14ac:dyDescent="0.25">
      <c r="A19" s="72" t="s">
        <v>33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41</v>
      </c>
      <c r="C22" s="3" t="s">
        <v>4</v>
      </c>
      <c r="D22" s="3">
        <v>11.15</v>
      </c>
      <c r="E22" s="7">
        <f>D22*F20*G20</f>
        <v>28405.739999999998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3.9</v>
      </c>
      <c r="E23" s="7">
        <f>D23*F20*G20</f>
        <v>9935.64</v>
      </c>
      <c r="H23" s="15"/>
    </row>
    <row r="24" spans="1:8" x14ac:dyDescent="0.25">
      <c r="A24" s="20" t="s">
        <v>43</v>
      </c>
      <c r="B24" s="8" t="s">
        <v>75</v>
      </c>
      <c r="C24" s="21" t="s">
        <v>27</v>
      </c>
      <c r="D24" s="21"/>
      <c r="E24" s="7">
        <v>0</v>
      </c>
      <c r="H24" s="15"/>
    </row>
    <row r="25" spans="1:8" ht="30" x14ac:dyDescent="0.25">
      <c r="A25" s="22" t="s">
        <v>62</v>
      </c>
      <c r="B25" s="8" t="s">
        <v>65</v>
      </c>
      <c r="C25" s="21" t="s">
        <v>68</v>
      </c>
      <c r="D25" s="21">
        <v>2</v>
      </c>
      <c r="E25" s="7">
        <f>D25*235.95</f>
        <v>471.9</v>
      </c>
      <c r="H25" s="15"/>
    </row>
    <row r="26" spans="1:8" ht="30" x14ac:dyDescent="0.25">
      <c r="A26" s="22" t="s">
        <v>63</v>
      </c>
      <c r="B26" s="8" t="s">
        <v>66</v>
      </c>
      <c r="C26" s="21" t="s">
        <v>68</v>
      </c>
      <c r="D26" s="21">
        <v>1.5</v>
      </c>
      <c r="E26" s="7">
        <f t="shared" ref="E26:E27" si="0">D26*235.95</f>
        <v>353.92499999999995</v>
      </c>
      <c r="H26" s="15"/>
    </row>
    <row r="27" spans="1:8" x14ac:dyDescent="0.25">
      <c r="A27" s="37" t="s">
        <v>64</v>
      </c>
      <c r="B27" s="8" t="s">
        <v>67</v>
      </c>
      <c r="C27" s="21" t="s">
        <v>68</v>
      </c>
      <c r="D27" s="21">
        <v>2</v>
      </c>
      <c r="E27" s="7">
        <f t="shared" si="0"/>
        <v>471.9</v>
      </c>
      <c r="H27" s="15"/>
    </row>
    <row r="28" spans="1:8" x14ac:dyDescent="0.25">
      <c r="A28" s="33"/>
      <c r="B28" s="23"/>
      <c r="C28" s="21"/>
      <c r="D28" s="21"/>
      <c r="E28" s="7"/>
      <c r="H28" s="15"/>
    </row>
    <row r="29" spans="1:8" s="13" customFormat="1" ht="14.25" x14ac:dyDescent="0.2">
      <c r="A29" s="9" t="s">
        <v>25</v>
      </c>
      <c r="B29" s="10"/>
      <c r="C29" s="11"/>
      <c r="D29" s="11"/>
      <c r="E29" s="12">
        <f>SUM(E22:E28)</f>
        <v>39639.105000000003</v>
      </c>
    </row>
    <row r="31" spans="1:8" ht="30" customHeight="1" x14ac:dyDescent="0.25">
      <c r="A31" s="73" t="s">
        <v>69</v>
      </c>
      <c r="B31" s="73"/>
      <c r="C31" s="73"/>
      <c r="D31" s="73"/>
      <c r="E31" s="73"/>
    </row>
    <row r="32" spans="1:8" ht="30" customHeight="1" x14ac:dyDescent="0.25">
      <c r="A32" s="74" t="s">
        <v>21</v>
      </c>
      <c r="B32" s="74"/>
      <c r="C32" s="74"/>
      <c r="D32" s="74"/>
      <c r="E32" s="74"/>
    </row>
    <row r="33" spans="1:5" x14ac:dyDescent="0.25">
      <c r="A33" s="74" t="s">
        <v>20</v>
      </c>
      <c r="B33" s="74"/>
      <c r="C33" s="74"/>
      <c r="D33" s="74"/>
      <c r="E33" s="74"/>
    </row>
    <row r="34" spans="1:5" ht="29.25" customHeight="1" x14ac:dyDescent="0.25">
      <c r="A34" s="74" t="s">
        <v>28</v>
      </c>
      <c r="B34" s="74"/>
      <c r="C34" s="74"/>
      <c r="D34" s="74"/>
      <c r="E34" s="74"/>
    </row>
    <row r="35" spans="1:5" x14ac:dyDescent="0.25">
      <c r="A35" s="74" t="s">
        <v>18</v>
      </c>
      <c r="B35" s="74"/>
      <c r="C35" s="74"/>
      <c r="D35" s="74"/>
      <c r="E35" s="74"/>
    </row>
    <row r="36" spans="1:5" x14ac:dyDescent="0.25">
      <c r="A36" s="75" t="s">
        <v>5</v>
      </c>
      <c r="B36" s="75"/>
      <c r="C36" s="75"/>
      <c r="D36" s="75"/>
      <c r="E36" s="75"/>
    </row>
    <row r="37" spans="1:5" x14ac:dyDescent="0.25">
      <c r="A37" s="74" t="s">
        <v>18</v>
      </c>
      <c r="B37" s="74"/>
      <c r="C37" s="74"/>
      <c r="D37" s="74"/>
      <c r="E37" s="74"/>
    </row>
    <row r="38" spans="1:5" x14ac:dyDescent="0.25">
      <c r="A38" s="76" t="s">
        <v>29</v>
      </c>
      <c r="B38" s="76"/>
      <c r="C38" s="76"/>
      <c r="D38" s="76"/>
      <c r="E38" s="76"/>
    </row>
    <row r="39" spans="1:5" x14ac:dyDescent="0.25">
      <c r="B39" s="71" t="s">
        <v>19</v>
      </c>
      <c r="C39" s="71"/>
      <c r="D39" s="71"/>
      <c r="E39" s="5" t="s">
        <v>6</v>
      </c>
    </row>
    <row r="40" spans="1:5" x14ac:dyDescent="0.25">
      <c r="A40" s="35"/>
      <c r="B40" s="35"/>
      <c r="C40" s="35"/>
      <c r="D40" s="35"/>
      <c r="E40" s="35"/>
    </row>
    <row r="41" spans="1:5" x14ac:dyDescent="0.25">
      <c r="A41" s="76" t="s">
        <v>44</v>
      </c>
      <c r="B41" s="76"/>
      <c r="C41" s="76"/>
      <c r="D41" s="76"/>
      <c r="E41" s="76"/>
    </row>
    <row r="42" spans="1:5" x14ac:dyDescent="0.25">
      <c r="B42" s="71" t="s">
        <v>19</v>
      </c>
      <c r="C42" s="71"/>
      <c r="D42" s="71"/>
      <c r="E42" s="5" t="s">
        <v>6</v>
      </c>
    </row>
    <row r="45" spans="1:5" x14ac:dyDescent="0.25">
      <c r="A45" s="16" t="s">
        <v>36</v>
      </c>
    </row>
    <row r="46" spans="1:5" x14ac:dyDescent="0.25">
      <c r="A46" s="13" t="s">
        <v>30</v>
      </c>
    </row>
    <row r="47" spans="1:5" x14ac:dyDescent="0.25">
      <c r="A47" s="13" t="s">
        <v>38</v>
      </c>
      <c r="B47" s="17">
        <f>'2кв'!B52</f>
        <v>60166.437999999987</v>
      </c>
    </row>
    <row r="48" spans="1:5" x14ac:dyDescent="0.25">
      <c r="A48" s="34" t="s">
        <v>49</v>
      </c>
      <c r="B48" s="18"/>
    </row>
    <row r="49" spans="1:2" x14ac:dyDescent="0.25">
      <c r="A49" s="2" t="s">
        <v>32</v>
      </c>
      <c r="B49" s="18">
        <v>43466.86</v>
      </c>
    </row>
    <row r="50" spans="1:2" x14ac:dyDescent="0.25">
      <c r="A50" s="2" t="s">
        <v>47</v>
      </c>
      <c r="B50" s="18">
        <v>1624.89</v>
      </c>
    </row>
    <row r="51" spans="1:2" x14ac:dyDescent="0.25">
      <c r="A51" s="2" t="s">
        <v>46</v>
      </c>
      <c r="B51" s="18">
        <v>2618.34</v>
      </c>
    </row>
    <row r="52" spans="1:2" ht="30" x14ac:dyDescent="0.25">
      <c r="A52" s="34" t="s">
        <v>37</v>
      </c>
      <c r="B52" s="18">
        <f>E29</f>
        <v>39639.105000000003</v>
      </c>
    </row>
    <row r="53" spans="1:2" x14ac:dyDescent="0.25">
      <c r="A53" s="14" t="s">
        <v>31</v>
      </c>
      <c r="B53" s="17">
        <f>B47+B49+B50+B51-B52</f>
        <v>68237.422999999981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SheetLayoutView="100" workbookViewId="0">
      <selection activeCell="E24" sqref="E24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71</v>
      </c>
      <c r="B3" s="85"/>
      <c r="C3" s="85"/>
      <c r="D3" s="85"/>
      <c r="E3" s="85"/>
    </row>
    <row r="4" spans="1:5" s="1" customFormat="1" ht="15.75" x14ac:dyDescent="0.25">
      <c r="A4" s="24" t="s">
        <v>13</v>
      </c>
      <c r="B4" s="25"/>
      <c r="C4" s="25"/>
      <c r="D4" s="86" t="s">
        <v>72</v>
      </c>
      <c r="E4" s="86"/>
    </row>
    <row r="5" spans="1:5" x14ac:dyDescent="0.25">
      <c r="A5" s="40"/>
      <c r="B5" s="4"/>
      <c r="C5" s="4"/>
      <c r="D5" s="4"/>
      <c r="E5" s="4"/>
    </row>
    <row r="6" spans="1:5" x14ac:dyDescent="0.25">
      <c r="A6" s="74" t="s">
        <v>0</v>
      </c>
      <c r="B6" s="74"/>
      <c r="C6" s="74"/>
      <c r="D6" s="74"/>
      <c r="E6" s="74"/>
    </row>
    <row r="7" spans="1:5" x14ac:dyDescent="0.25">
      <c r="A7" s="81" t="s">
        <v>34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4" t="s">
        <v>39</v>
      </c>
      <c r="B9" s="74"/>
      <c r="C9" s="74"/>
      <c r="D9" s="74"/>
      <c r="E9" s="7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74" t="s">
        <v>73</v>
      </c>
      <c r="B11" s="74"/>
      <c r="C11" s="74"/>
      <c r="D11" s="74"/>
      <c r="E11" s="74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4" t="s">
        <v>22</v>
      </c>
      <c r="B13" s="74"/>
      <c r="C13" s="74"/>
      <c r="D13" s="74"/>
      <c r="E13" s="74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4" t="s">
        <v>23</v>
      </c>
      <c r="B15" s="74"/>
      <c r="C15" s="74"/>
      <c r="D15" s="74"/>
      <c r="E15" s="74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0.75" customHeight="1" x14ac:dyDescent="0.25">
      <c r="A17" s="74" t="s">
        <v>17</v>
      </c>
      <c r="B17" s="74"/>
      <c r="C17" s="74"/>
      <c r="D17" s="74"/>
      <c r="E17" s="74"/>
    </row>
    <row r="18" spans="1:8" ht="63.75" customHeight="1" x14ac:dyDescent="0.25">
      <c r="A18" s="74" t="s">
        <v>35</v>
      </c>
      <c r="B18" s="74"/>
      <c r="C18" s="74"/>
      <c r="D18" s="74"/>
      <c r="E18" s="74"/>
    </row>
    <row r="19" spans="1:8" ht="33.75" customHeight="1" x14ac:dyDescent="0.25">
      <c r="A19" s="72" t="s">
        <v>33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847.6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41</v>
      </c>
      <c r="C22" s="3" t="s">
        <v>4</v>
      </c>
      <c r="D22" s="3">
        <v>11.15</v>
      </c>
      <c r="E22" s="7">
        <f>D22*F20*G20</f>
        <v>28352.22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3.9</v>
      </c>
      <c r="E23" s="7">
        <f>D23*F20*G20</f>
        <v>9916.92</v>
      </c>
      <c r="H23" s="15"/>
    </row>
    <row r="24" spans="1:8" x14ac:dyDescent="0.25">
      <c r="A24" s="20" t="s">
        <v>43</v>
      </c>
      <c r="B24" s="8" t="s">
        <v>74</v>
      </c>
      <c r="C24" s="21" t="s">
        <v>27</v>
      </c>
      <c r="D24" s="21"/>
      <c r="E24" s="7">
        <v>611.84</v>
      </c>
      <c r="H24" s="15"/>
    </row>
    <row r="25" spans="1:8" ht="30" x14ac:dyDescent="0.25">
      <c r="A25" s="41" t="s">
        <v>76</v>
      </c>
      <c r="B25" s="23" t="s">
        <v>77</v>
      </c>
      <c r="C25" s="21" t="s">
        <v>68</v>
      </c>
      <c r="D25" s="21">
        <v>3</v>
      </c>
      <c r="E25" s="7">
        <f>3*235.95</f>
        <v>707.84999999999991</v>
      </c>
      <c r="H25" s="15"/>
    </row>
    <row r="26" spans="1:8" s="13" customFormat="1" ht="14.25" x14ac:dyDescent="0.2">
      <c r="A26" s="9" t="s">
        <v>25</v>
      </c>
      <c r="B26" s="10"/>
      <c r="C26" s="11"/>
      <c r="D26" s="11"/>
      <c r="E26" s="12">
        <f>SUM(E22:E25)</f>
        <v>39588.829999999994</v>
      </c>
    </row>
    <row r="28" spans="1:8" ht="30" customHeight="1" x14ac:dyDescent="0.25">
      <c r="A28" s="73" t="s">
        <v>78</v>
      </c>
      <c r="B28" s="73"/>
      <c r="C28" s="73"/>
      <c r="D28" s="73"/>
      <c r="E28" s="73"/>
    </row>
    <row r="29" spans="1:8" ht="30" customHeight="1" x14ac:dyDescent="0.25">
      <c r="A29" s="74" t="s">
        <v>21</v>
      </c>
      <c r="B29" s="74"/>
      <c r="C29" s="74"/>
      <c r="D29" s="74"/>
      <c r="E29" s="74"/>
    </row>
    <row r="30" spans="1:8" x14ac:dyDescent="0.25">
      <c r="A30" s="74" t="s">
        <v>20</v>
      </c>
      <c r="B30" s="74"/>
      <c r="C30" s="74"/>
      <c r="D30" s="74"/>
      <c r="E30" s="74"/>
    </row>
    <row r="31" spans="1:8" ht="29.25" customHeight="1" x14ac:dyDescent="0.25">
      <c r="A31" s="74" t="s">
        <v>28</v>
      </c>
      <c r="B31" s="74"/>
      <c r="C31" s="74"/>
      <c r="D31" s="74"/>
      <c r="E31" s="74"/>
    </row>
    <row r="32" spans="1:8" x14ac:dyDescent="0.25">
      <c r="A32" s="74" t="s">
        <v>18</v>
      </c>
      <c r="B32" s="74"/>
      <c r="C32" s="74"/>
      <c r="D32" s="74"/>
      <c r="E32" s="74"/>
    </row>
    <row r="33" spans="1:7" x14ac:dyDescent="0.25">
      <c r="A33" s="75" t="s">
        <v>5</v>
      </c>
      <c r="B33" s="75"/>
      <c r="C33" s="75"/>
      <c r="D33" s="75"/>
      <c r="E33" s="75"/>
    </row>
    <row r="34" spans="1:7" x14ac:dyDescent="0.25">
      <c r="A34" s="74" t="s">
        <v>18</v>
      </c>
      <c r="B34" s="74"/>
      <c r="C34" s="74"/>
      <c r="D34" s="74"/>
      <c r="E34" s="74"/>
    </row>
    <row r="35" spans="1:7" x14ac:dyDescent="0.25">
      <c r="A35" s="76" t="s">
        <v>29</v>
      </c>
      <c r="B35" s="76"/>
      <c r="C35" s="76"/>
      <c r="D35" s="76"/>
      <c r="E35" s="76"/>
    </row>
    <row r="36" spans="1:7" x14ac:dyDescent="0.25">
      <c r="B36" s="71" t="s">
        <v>19</v>
      </c>
      <c r="C36" s="71"/>
      <c r="D36" s="71"/>
      <c r="E36" s="5" t="s">
        <v>6</v>
      </c>
    </row>
    <row r="37" spans="1:7" x14ac:dyDescent="0.25">
      <c r="A37" s="39"/>
      <c r="B37" s="39"/>
      <c r="C37" s="39"/>
      <c r="D37" s="39"/>
      <c r="E37" s="39"/>
    </row>
    <row r="38" spans="1:7" x14ac:dyDescent="0.25">
      <c r="A38" s="76" t="s">
        <v>44</v>
      </c>
      <c r="B38" s="76"/>
      <c r="C38" s="76"/>
      <c r="D38" s="76"/>
      <c r="E38" s="76"/>
    </row>
    <row r="39" spans="1:7" x14ac:dyDescent="0.25">
      <c r="B39" s="71" t="s">
        <v>19</v>
      </c>
      <c r="C39" s="71"/>
      <c r="D39" s="71"/>
      <c r="E39" s="5" t="s">
        <v>6</v>
      </c>
    </row>
    <row r="42" spans="1:7" x14ac:dyDescent="0.25">
      <c r="A42" s="16" t="s">
        <v>70</v>
      </c>
    </row>
    <row r="43" spans="1:7" x14ac:dyDescent="0.25">
      <c r="A43" s="13" t="s">
        <v>30</v>
      </c>
      <c r="G43" s="42">
        <f>'1кв'!B49+'2кв'!B50+'3кв'!B51</f>
        <v>6982.24</v>
      </c>
    </row>
    <row r="44" spans="1:7" x14ac:dyDescent="0.25">
      <c r="A44" s="13" t="s">
        <v>38</v>
      </c>
      <c r="B44" s="17">
        <f>'3кв'!B53</f>
        <v>68237.422999999981</v>
      </c>
    </row>
    <row r="45" spans="1:7" x14ac:dyDescent="0.25">
      <c r="A45" s="38" t="s">
        <v>49</v>
      </c>
      <c r="B45" s="18"/>
    </row>
    <row r="46" spans="1:7" x14ac:dyDescent="0.25">
      <c r="A46" s="2" t="s">
        <v>32</v>
      </c>
      <c r="B46" s="18">
        <v>43056.09</v>
      </c>
    </row>
    <row r="47" spans="1:7" x14ac:dyDescent="0.25">
      <c r="A47" s="2" t="s">
        <v>47</v>
      </c>
      <c r="B47" s="18">
        <v>0</v>
      </c>
    </row>
    <row r="48" spans="1:7" x14ac:dyDescent="0.25">
      <c r="A48" s="2" t="s">
        <v>46</v>
      </c>
      <c r="B48" s="18">
        <v>3491.12</v>
      </c>
    </row>
    <row r="49" spans="1:2" ht="30" x14ac:dyDescent="0.25">
      <c r="A49" s="38" t="s">
        <v>37</v>
      </c>
      <c r="B49" s="18">
        <f>E26</f>
        <v>39588.829999999994</v>
      </c>
    </row>
    <row r="50" spans="1:2" x14ac:dyDescent="0.25">
      <c r="A50" s="14" t="s">
        <v>31</v>
      </c>
      <c r="B50" s="17">
        <f>B44+B46+B47+B48-B49</f>
        <v>75195.802999999985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SheetLayoutView="100" workbookViewId="0">
      <selection activeCell="J13" sqref="J13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69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9" t="s">
        <v>79</v>
      </c>
      <c r="B1" s="89"/>
      <c r="C1" s="89"/>
      <c r="D1" s="43"/>
    </row>
    <row r="2" spans="1:5" x14ac:dyDescent="0.25">
      <c r="A2" s="90" t="s">
        <v>80</v>
      </c>
      <c r="B2" s="90"/>
      <c r="C2" s="90"/>
      <c r="D2" s="44"/>
    </row>
    <row r="3" spans="1:5" x14ac:dyDescent="0.25">
      <c r="A3" s="90" t="s">
        <v>81</v>
      </c>
      <c r="B3" s="90"/>
      <c r="C3" s="90"/>
      <c r="D3" s="44"/>
    </row>
    <row r="4" spans="1:5" x14ac:dyDescent="0.25">
      <c r="A4" s="89" t="s">
        <v>101</v>
      </c>
      <c r="B4" s="89"/>
      <c r="C4" s="89"/>
      <c r="D4" s="43"/>
    </row>
    <row r="5" spans="1:5" x14ac:dyDescent="0.25">
      <c r="A5" s="91"/>
      <c r="B5" s="91"/>
      <c r="C5" s="91"/>
    </row>
    <row r="6" spans="1:5" x14ac:dyDescent="0.25">
      <c r="A6" s="44"/>
      <c r="B6" s="45" t="s">
        <v>82</v>
      </c>
      <c r="C6" s="46">
        <f>'1кв'!B45</f>
        <v>-29374.31</v>
      </c>
      <c r="D6" s="47"/>
    </row>
    <row r="7" spans="1:5" x14ac:dyDescent="0.25">
      <c r="A7" s="44"/>
      <c r="B7" s="45" t="s">
        <v>102</v>
      </c>
      <c r="C7" s="48"/>
      <c r="D7" s="47"/>
    </row>
    <row r="8" spans="1:5" x14ac:dyDescent="0.25">
      <c r="A8" s="49" t="s">
        <v>83</v>
      </c>
      <c r="B8" s="50" t="s">
        <v>84</v>
      </c>
      <c r="C8" s="51">
        <f>'1кв'!B47+'2кв'!B48+'3кв'!B49+'4кв'!B46</f>
        <v>177796.04</v>
      </c>
      <c r="D8" s="52"/>
    </row>
    <row r="9" spans="1:5" x14ac:dyDescent="0.25">
      <c r="A9" s="49"/>
      <c r="B9" s="70" t="s">
        <v>47</v>
      </c>
      <c r="C9" s="51">
        <f>'1кв'!B48+'2кв'!B49+'3кв'!B50+'4кв'!B47</f>
        <v>71571.72</v>
      </c>
      <c r="D9" s="52"/>
    </row>
    <row r="10" spans="1:5" x14ac:dyDescent="0.25">
      <c r="A10" s="49"/>
      <c r="B10" s="70" t="s">
        <v>46</v>
      </c>
      <c r="C10" s="51">
        <f>'1кв'!B49+'2кв'!B50+'3кв'!B51+'4кв'!B48</f>
        <v>10473.36</v>
      </c>
      <c r="D10" s="52"/>
    </row>
    <row r="11" spans="1:5" x14ac:dyDescent="0.25">
      <c r="A11" s="25"/>
      <c r="B11" s="50" t="s">
        <v>85</v>
      </c>
      <c r="C11" s="48">
        <f>SUM(C8:C10)</f>
        <v>259841.12</v>
      </c>
      <c r="D11" s="47"/>
    </row>
    <row r="12" spans="1:5" x14ac:dyDescent="0.25">
      <c r="B12" s="87"/>
      <c r="C12" s="88"/>
      <c r="D12" s="53"/>
    </row>
    <row r="13" spans="1:5" x14ac:dyDescent="0.25">
      <c r="A13" s="54" t="s">
        <v>86</v>
      </c>
      <c r="B13" s="19" t="s">
        <v>45</v>
      </c>
      <c r="C13" s="55">
        <f>'1кв'!E22+'2кв'!E22+'3кв'!E22+'4кв'!E22</f>
        <v>103939.512</v>
      </c>
      <c r="D13" s="53"/>
    </row>
    <row r="14" spans="1:5" x14ac:dyDescent="0.25">
      <c r="B14" s="56" t="s">
        <v>42</v>
      </c>
      <c r="C14" s="55">
        <f>'1кв'!E23+'2кв'!E23+'3кв'!E23+'4кв'!E23</f>
        <v>38195.279999999999</v>
      </c>
      <c r="D14" s="53"/>
      <c r="E14" s="57"/>
    </row>
    <row r="15" spans="1:5" ht="31.5" x14ac:dyDescent="0.25">
      <c r="B15" s="56" t="s">
        <v>87</v>
      </c>
      <c r="C15" s="55">
        <f>'1кв'!E24</f>
        <v>3678.2999999999997</v>
      </c>
      <c r="D15" s="53"/>
    </row>
    <row r="16" spans="1:5" x14ac:dyDescent="0.25">
      <c r="A16" s="54"/>
      <c r="B16" s="58" t="s">
        <v>43</v>
      </c>
      <c r="C16" s="55">
        <f>'1кв'!E25+'2кв'!E25+'3кв'!E24+'4кв'!E24</f>
        <v>1611.96</v>
      </c>
      <c r="D16" s="53"/>
    </row>
    <row r="17" spans="1:5" x14ac:dyDescent="0.25">
      <c r="A17" s="54"/>
      <c r="B17" s="58" t="s">
        <v>104</v>
      </c>
      <c r="C17" s="55">
        <f>'3кв'!E25+'3кв'!E26+'3кв'!E27+'4кв'!E25</f>
        <v>2005.5749999999998</v>
      </c>
      <c r="D17" s="53"/>
    </row>
    <row r="18" spans="1:5" x14ac:dyDescent="0.25">
      <c r="A18" s="54"/>
      <c r="B18" s="59" t="s">
        <v>88</v>
      </c>
      <c r="C18" s="55">
        <f>SUM(C20:C21)</f>
        <v>5840.38</v>
      </c>
      <c r="D18" s="53"/>
    </row>
    <row r="19" spans="1:5" x14ac:dyDescent="0.25">
      <c r="A19" s="54"/>
      <c r="B19" s="59" t="s">
        <v>89</v>
      </c>
      <c r="C19" s="60"/>
      <c r="D19" s="53"/>
    </row>
    <row r="20" spans="1:5" x14ac:dyDescent="0.25">
      <c r="A20" s="54"/>
      <c r="B20" s="20" t="s">
        <v>103</v>
      </c>
      <c r="C20" s="61">
        <f>'2кв'!E26</f>
        <v>5840.38</v>
      </c>
      <c r="D20" s="53"/>
    </row>
    <row r="21" spans="1:5" x14ac:dyDescent="0.25">
      <c r="A21" s="54"/>
      <c r="B21" s="6"/>
      <c r="C21" s="61"/>
      <c r="D21" s="53"/>
    </row>
    <row r="22" spans="1:5" x14ac:dyDescent="0.25">
      <c r="A22" s="54"/>
      <c r="B22" s="62" t="s">
        <v>90</v>
      </c>
      <c r="C22" s="63">
        <f>SUM(C13:C18)</f>
        <v>155271.00700000001</v>
      </c>
      <c r="D22" s="53"/>
    </row>
    <row r="23" spans="1:5" x14ac:dyDescent="0.25">
      <c r="B23" s="64" t="s">
        <v>91</v>
      </c>
      <c r="C23" s="46">
        <f>(C6+C11)-C22</f>
        <v>75195.802999999985</v>
      </c>
      <c r="D23" s="53"/>
      <c r="E23" s="57"/>
    </row>
    <row r="24" spans="1:5" x14ac:dyDescent="0.25">
      <c r="B24" s="49"/>
      <c r="C24" s="65"/>
      <c r="D24" s="53"/>
    </row>
    <row r="25" spans="1:5" x14ac:dyDescent="0.25">
      <c r="B25" s="49" t="s">
        <v>92</v>
      </c>
      <c r="C25" s="65"/>
      <c r="D25" s="53"/>
    </row>
    <row r="26" spans="1:5" x14ac:dyDescent="0.25">
      <c r="B26" s="49" t="s">
        <v>93</v>
      </c>
      <c r="C26" s="49">
        <v>14893.93</v>
      </c>
      <c r="D26" s="53"/>
    </row>
    <row r="27" spans="1:5" x14ac:dyDescent="0.25">
      <c r="B27" s="66" t="s">
        <v>94</v>
      </c>
      <c r="C27" s="49">
        <v>17944.73</v>
      </c>
      <c r="D27" s="53"/>
    </row>
    <row r="28" spans="1:5" x14ac:dyDescent="0.25">
      <c r="B28" s="49" t="s">
        <v>95</v>
      </c>
      <c r="C28" s="49">
        <f>C26-C27</f>
        <v>-3050.7999999999993</v>
      </c>
      <c r="D28" s="53"/>
    </row>
    <row r="29" spans="1:5" x14ac:dyDescent="0.25">
      <c r="B29" s="49"/>
      <c r="C29" s="65"/>
      <c r="D29" s="53"/>
    </row>
    <row r="30" spans="1:5" x14ac:dyDescent="0.25">
      <c r="B30" s="67"/>
      <c r="C30" s="68"/>
      <c r="D30" s="53"/>
    </row>
    <row r="31" spans="1:5" x14ac:dyDescent="0.25">
      <c r="B31" s="49"/>
      <c r="C31" s="65"/>
      <c r="D31" s="53"/>
    </row>
    <row r="32" spans="1:5" x14ac:dyDescent="0.25">
      <c r="B32" s="49" t="s">
        <v>96</v>
      </c>
      <c r="C32" s="65"/>
      <c r="D32" s="53"/>
    </row>
    <row r="33" spans="1:4" x14ac:dyDescent="0.25">
      <c r="B33" s="49" t="s">
        <v>97</v>
      </c>
      <c r="C33" s="65"/>
      <c r="D33" s="53"/>
    </row>
    <row r="34" spans="1:4" x14ac:dyDescent="0.25">
      <c r="A34" s="1" t="s">
        <v>98</v>
      </c>
      <c r="B34" s="49" t="s">
        <v>99</v>
      </c>
      <c r="C34" s="65"/>
      <c r="D34" s="53"/>
    </row>
    <row r="35" spans="1:4" x14ac:dyDescent="0.25">
      <c r="B35" s="49"/>
      <c r="C35" s="65"/>
      <c r="D35" s="53"/>
    </row>
    <row r="36" spans="1:4" x14ac:dyDescent="0.25">
      <c r="B36" s="49"/>
      <c r="C36" s="65"/>
      <c r="D36" s="53"/>
    </row>
    <row r="37" spans="1:4" x14ac:dyDescent="0.25">
      <c r="B37" s="49" t="s">
        <v>100</v>
      </c>
      <c r="C37" s="65"/>
      <c r="D37" s="53"/>
    </row>
    <row r="38" spans="1:4" x14ac:dyDescent="0.25">
      <c r="B38" s="49"/>
      <c r="C38" s="65"/>
      <c r="D38" s="53"/>
    </row>
    <row r="39" spans="1:4" x14ac:dyDescent="0.25">
      <c r="B39" s="49"/>
      <c r="C39" s="65"/>
      <c r="D39" s="53"/>
    </row>
    <row r="40" spans="1:4" x14ac:dyDescent="0.25">
      <c r="D40" s="53"/>
    </row>
    <row r="41" spans="1:4" x14ac:dyDescent="0.25">
      <c r="D41" s="53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2023-03-02T12:00:32Z</dcterms:modified>
</cp:coreProperties>
</file>