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'1кв'!$A$1:$E$57</definedName>
    <definedName name="_xlnm.Print_Area" localSheetId="1">'2кв'!$A$1:$E$53</definedName>
    <definedName name="_xlnm.Print_Area" localSheetId="2">'3кв'!$A$1:$E$58</definedName>
    <definedName name="_xlnm.Print_Area" localSheetId="3">'4кв'!$A$1:$E$53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17" i="23"/>
  <c r="C18"/>
  <c r="D33" i="19"/>
  <c r="C16" i="23"/>
  <c r="C15"/>
  <c r="C14"/>
  <c r="C13"/>
  <c r="C9"/>
  <c r="C10"/>
  <c r="C8"/>
  <c r="C6"/>
  <c r="C29"/>
  <c r="C11" l="1"/>
  <c r="C23"/>
  <c r="C24" l="1"/>
  <c r="B47" i="22"/>
  <c r="E26"/>
  <c r="B51" l="1"/>
  <c r="B50"/>
  <c r="E23"/>
  <c r="E22"/>
  <c r="B56" i="21"/>
  <c r="E27" i="22" l="1"/>
  <c r="B52" s="1"/>
  <c r="B52" i="21"/>
  <c r="E30"/>
  <c r="E29"/>
  <c r="B55"/>
  <c r="E23"/>
  <c r="E22"/>
  <c r="E31" s="1"/>
  <c r="B57" l="1"/>
  <c r="B58" s="1"/>
  <c r="B53" i="22" s="1"/>
  <c r="B47" i="20"/>
  <c r="B51"/>
  <c r="B50"/>
  <c r="E23"/>
  <c r="E22"/>
  <c r="E26" s="1"/>
  <c r="B52" s="1"/>
  <c r="B53" l="1"/>
  <c r="E34" i="19"/>
  <c r="E29"/>
  <c r="E28"/>
  <c r="E30"/>
  <c r="E31"/>
  <c r="E32"/>
  <c r="E27"/>
  <c r="B54"/>
  <c r="B55" l="1"/>
  <c r="E24"/>
  <c r="E23"/>
  <c r="E22"/>
  <c r="B56" l="1"/>
  <c r="B57" l="1"/>
</calcChain>
</file>

<file path=xl/sharedStrings.xml><?xml version="1.0" encoding="utf-8"?>
<sst xmlns="http://schemas.openxmlformats.org/spreadsheetml/2006/main" count="308" uniqueCount="112">
  <si>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</si>
  <si>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</si>
  <si>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</si>
  <si>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</si>
  <si>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</si>
  <si>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</si>
  <si>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</si>
  <si>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</si>
  <si>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</si>
  <si>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</si>
  <si>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</si>
  <si>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</si>
  <si>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</si>
  <si>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</si>
  <si>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</si>
  <si>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</si>
  <si>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</si>
  <si>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</si>
  <si>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</si>
  <si>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</si>
  <si>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</si>
  <si>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</si>
  <si>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</si>
  <si>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</si>
  <si>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</si>
  <si>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</si>
  <si>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</si>
  <si>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</si>
  <si>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</si>
  <si>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</si>
  <si>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</si>
  <si>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</si>
  <si>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</si>
  <si>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</si>
  <si>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</si>
  <si>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</si>
  <si>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</si>
  <si>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</si>
  <si>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</si>
  <si>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</si>
  <si>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</si>
  <si>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</si>
  <si>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</si>
  <si>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</si>
  <si>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</si>
  <si>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</si>
  <si>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Дератизация, дезинсекция</t>
  </si>
  <si>
    <t>январь</t>
  </si>
  <si>
    <t>февраль</t>
  </si>
  <si>
    <t>1 квартал</t>
  </si>
  <si>
    <t>Обработка подъездов хлорсодержащими растворами опрыскивание 1 раз в неделю</t>
  </si>
  <si>
    <t>Предъявлено населению 91913,43</t>
  </si>
  <si>
    <t>ч/ч</t>
  </si>
  <si>
    <t xml:space="preserve">интернет Ростелеком </t>
  </si>
  <si>
    <t>за 1 квартал 2022 года</t>
  </si>
  <si>
    <t>"31" 03 2022 г.</t>
  </si>
  <si>
    <t>Заделка олтверстий в стене пеной кв.14</t>
  </si>
  <si>
    <t>Зачиканка стояка КНС кв.14,10,15</t>
  </si>
  <si>
    <t>Опиловка деревьев</t>
  </si>
  <si>
    <t xml:space="preserve">Замена штапика на окне в подьезде </t>
  </si>
  <si>
    <t xml:space="preserve">Устранение течи ГВС в подвале, замена крана на стояке </t>
  </si>
  <si>
    <t>Уборка подвала 2м3</t>
  </si>
  <si>
    <t xml:space="preserve">           2. Всего за период с "01" 01 2022 г. по "31" 03 2022 г. выполнено работ (оказано услуг) на общую сумму семьдесят пять  тысяч пятьсот девяносто два рубля 61 копейка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</si>
  <si>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</si>
  <si>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</si>
  <si>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</si>
  <si>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шестьдесят четыре тысячи восемьсот сорок три рубля 03 копейки</t>
  </si>
  <si>
    <t>за 3 квартал 2022 года</t>
  </si>
  <si>
    <t>"30" 09 2022 г.</t>
  </si>
  <si>
    <t>3 квартал</t>
  </si>
  <si>
    <t>Ремонт козырьков (смета)</t>
  </si>
  <si>
    <t>Штукатурка швов балконной плиты (кв.6)</t>
  </si>
  <si>
    <t>сентябрь</t>
  </si>
  <si>
    <t>Окраска окон снаружи  (смета)</t>
  </si>
  <si>
    <t>Окраска металлоконструкций  (смета)</t>
  </si>
  <si>
    <t>Штукатурка козырьков (кв.6)</t>
  </si>
  <si>
    <t xml:space="preserve">           2. Всего за период с "01" 07 2022 г. по "30" 09 2022 г. выполнено работ (оказано услуг) на общую сумму сто семь тысяч двести сорок девять рублей 01 копейка</t>
  </si>
  <si>
    <t>за 4 квартал 2022 года</t>
  </si>
  <si>
    <t>"31" 12 2022 г.</t>
  </si>
  <si>
    <t>4 квартал</t>
  </si>
  <si>
    <t xml:space="preserve">Уборка подвала </t>
  </si>
  <si>
    <t>октябрь</t>
  </si>
  <si>
    <t>ч/час</t>
  </si>
  <si>
    <t xml:space="preserve">           2. Всего за период с "01" 10 2022 г. по "31" 12 2022 г. выполнено работ (оказано услуг) на общую сумму семьдесят три тысячи четыреста двенадцать рублей 45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</si>
  <si>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</si>
  <si>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</si>
  <si>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</si>
  <si>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</si>
  <si>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</si>
  <si>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</si>
  <si>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ТТК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</si>
  <si>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</si>
  <si>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</si>
  <si>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</si>
  <si>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24ч/ч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</si>
  <si>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</si>
  <si>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</si>
  <si>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</si>
  <si>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</si>
  <si>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</si>
  <si>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</si>
  <si>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</si>
  <si>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</si>
  <si>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</si>
  <si>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</si>
  <si>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</si>
  <si>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</si>
  <si>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</si>
  <si>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Свердлова,51</t>
  </si>
  <si>
    <t>Оплачено за размещение оборудования Ростелеком</t>
  </si>
  <si>
    <t>Начислено всего 367653,72</t>
  </si>
  <si>
    <t>Обработка подъездов хлорсодержащими растворами опрыскивание 1 раз в неделю 1кв.2022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</si>
</sst>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7" fillId="0" borderId="0"/>
    <xf numFmtId="0" fontId="18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164" fontId="4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43" fontId="4" fillId="2" borderId="0" xfId="1" applyFont="1" applyFill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2" borderId="0" xfId="1" applyNumberFormat="1" applyFont="1" applyFill="1"/>
    <xf numFmtId="0" fontId="14" fillId="0" borderId="3" xfId="0" applyFont="1" applyBorder="1" applyAlignment="1">
      <alignment wrapText="1"/>
    </xf>
    <xf numFmtId="0" fontId="15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23" zoomScaleSheetLayoutView="100" workbookViewId="0">
      <selection activeCell="D31" sqref="D3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0.75" customHeight="1">
      <c r="A2" s="81" t="s">
        <v>12</v>
      </c>
      <c r="B2" s="82"/>
      <c r="C2" s="82"/>
      <c r="D2" s="82"/>
      <c r="E2" s="82"/>
    </row>
    <row r="3" spans="1:5">
      <c r="A3" s="83" t="s">
        <v>54</v>
      </c>
      <c r="B3" s="83"/>
      <c r="C3" s="83"/>
      <c r="D3" s="83"/>
      <c r="E3" s="83"/>
    </row>
    <row r="4" spans="1:5" s="1" customFormat="1" ht="15.6" customHeight="1">
      <c r="A4" s="24" t="s">
        <v>13</v>
      </c>
      <c r="B4" s="25"/>
      <c r="C4" s="25"/>
      <c r="D4" s="84" t="s">
        <v>55</v>
      </c>
      <c r="E4" s="84"/>
    </row>
    <row r="5" spans="1:5">
      <c r="A5" s="27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9" t="s">
        <v>25</v>
      </c>
      <c r="B7" s="79"/>
      <c r="C7" s="79"/>
      <c r="D7" s="79"/>
      <c r="E7" s="79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32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>
      <c r="A11" s="72" t="s">
        <v>37</v>
      </c>
      <c r="B11" s="72"/>
      <c r="C11" s="72"/>
      <c r="D11" s="72"/>
      <c r="E11" s="72"/>
    </row>
    <row r="12" spans="1:5">
      <c r="A12" s="75" t="s">
        <v>15</v>
      </c>
      <c r="B12" s="78"/>
      <c r="C12" s="78"/>
      <c r="D12" s="78"/>
      <c r="E12" s="78"/>
    </row>
    <row r="13" spans="1:5">
      <c r="A13" s="72" t="s">
        <v>22</v>
      </c>
      <c r="B13" s="72"/>
      <c r="C13" s="72"/>
      <c r="D13" s="72"/>
      <c r="E13" s="72"/>
    </row>
    <row r="14" spans="1:5" ht="11.25" customHeight="1">
      <c r="A14" s="75" t="s">
        <v>2</v>
      </c>
      <c r="B14" s="78"/>
      <c r="C14" s="78"/>
      <c r="D14" s="78"/>
      <c r="E14" s="78"/>
    </row>
    <row r="15" spans="1:5">
      <c r="A15" s="72" t="s">
        <v>23</v>
      </c>
      <c r="B15" s="72"/>
      <c r="C15" s="72"/>
      <c r="D15" s="72"/>
      <c r="E15" s="72"/>
    </row>
    <row r="16" spans="1:5" ht="10.5" customHeight="1">
      <c r="A16" s="75" t="s">
        <v>16</v>
      </c>
      <c r="B16" s="78"/>
      <c r="C16" s="78"/>
      <c r="D16" s="78"/>
      <c r="E16" s="78"/>
    </row>
    <row r="17" spans="1:8" ht="31.5" customHeight="1">
      <c r="A17" s="72" t="s">
        <v>17</v>
      </c>
      <c r="B17" s="72"/>
      <c r="C17" s="72"/>
      <c r="D17" s="72"/>
      <c r="E17" s="72"/>
    </row>
    <row r="18" spans="1:8" ht="61.5" customHeight="1">
      <c r="A18" s="72" t="s">
        <v>36</v>
      </c>
      <c r="B18" s="72"/>
      <c r="C18" s="72"/>
      <c r="D18" s="72"/>
      <c r="E18" s="72"/>
    </row>
    <row r="19" spans="1:8" ht="33.75" customHeight="1">
      <c r="A19" s="70" t="s">
        <v>26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1234.4000000000001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44</v>
      </c>
      <c r="B22" s="8" t="s">
        <v>43</v>
      </c>
      <c r="C22" s="3" t="s">
        <v>4</v>
      </c>
      <c r="D22" s="3">
        <v>13.91</v>
      </c>
      <c r="E22" s="7">
        <f>D22*F20*G20</f>
        <v>51511.512000000002</v>
      </c>
      <c r="H22" s="18"/>
    </row>
    <row r="23" spans="1:8" ht="45">
      <c r="A23" s="6" t="s">
        <v>50</v>
      </c>
      <c r="B23" s="8" t="s">
        <v>49</v>
      </c>
      <c r="C23" s="3" t="s">
        <v>4</v>
      </c>
      <c r="D23" s="3"/>
      <c r="E23" s="7">
        <f>1226.1*3</f>
        <v>3678.2999999999997</v>
      </c>
      <c r="H23" s="18"/>
    </row>
    <row r="24" spans="1:8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13331.52</v>
      </c>
      <c r="H24" s="18"/>
    </row>
    <row r="25" spans="1:8">
      <c r="A25" s="6" t="s">
        <v>46</v>
      </c>
      <c r="B25" s="8" t="s">
        <v>49</v>
      </c>
      <c r="C25" s="3" t="s">
        <v>4</v>
      </c>
      <c r="D25" s="3"/>
      <c r="E25" s="7">
        <v>0</v>
      </c>
      <c r="H25" s="18"/>
    </row>
    <row r="26" spans="1:8" ht="15.75">
      <c r="A26" s="6" t="s">
        <v>28</v>
      </c>
      <c r="B26" s="8" t="s">
        <v>49</v>
      </c>
      <c r="C26" s="3" t="s">
        <v>29</v>
      </c>
      <c r="D26" s="20"/>
      <c r="E26" s="23">
        <v>635.15</v>
      </c>
      <c r="H26" s="18"/>
    </row>
    <row r="27" spans="1:8" ht="30">
      <c r="A27" s="6" t="s">
        <v>56</v>
      </c>
      <c r="B27" s="8" t="s">
        <v>47</v>
      </c>
      <c r="C27" s="3" t="s">
        <v>52</v>
      </c>
      <c r="D27" s="3">
        <v>4</v>
      </c>
      <c r="E27" s="7">
        <f>D27*218.47</f>
        <v>873.88</v>
      </c>
      <c r="H27" s="18"/>
    </row>
    <row r="28" spans="1:8" ht="30">
      <c r="A28" s="6" t="s">
        <v>57</v>
      </c>
      <c r="B28" s="8" t="s">
        <v>47</v>
      </c>
      <c r="C28" s="3" t="s">
        <v>52</v>
      </c>
      <c r="D28" s="3">
        <v>2</v>
      </c>
      <c r="E28" s="7">
        <f>D28*218.47</f>
        <v>436.94</v>
      </c>
      <c r="H28" s="18"/>
    </row>
    <row r="29" spans="1:8">
      <c r="A29" s="6" t="s">
        <v>58</v>
      </c>
      <c r="B29" s="8" t="s">
        <v>48</v>
      </c>
      <c r="C29" s="3" t="s">
        <v>52</v>
      </c>
      <c r="D29" s="3">
        <v>2.66</v>
      </c>
      <c r="E29" s="7">
        <f>D29*218.47</f>
        <v>581.13020000000006</v>
      </c>
      <c r="H29" s="18"/>
    </row>
    <row r="30" spans="1:8" ht="30">
      <c r="A30" s="6" t="s">
        <v>59</v>
      </c>
      <c r="B30" s="8" t="s">
        <v>48</v>
      </c>
      <c r="C30" s="3" t="s">
        <v>52</v>
      </c>
      <c r="D30" s="3">
        <v>6</v>
      </c>
      <c r="E30" s="7">
        <f t="shared" ref="E30:E32" si="0">D30*218.47</f>
        <v>1310.82</v>
      </c>
      <c r="H30" s="18"/>
    </row>
    <row r="31" spans="1:8" ht="30">
      <c r="A31" s="6" t="s">
        <v>60</v>
      </c>
      <c r="B31" s="8" t="s">
        <v>48</v>
      </c>
      <c r="C31" s="3" t="s">
        <v>52</v>
      </c>
      <c r="D31" s="3">
        <v>4</v>
      </c>
      <c r="E31" s="7">
        <f t="shared" si="0"/>
        <v>873.88</v>
      </c>
      <c r="H31" s="18"/>
    </row>
    <row r="32" spans="1:8">
      <c r="A32" s="6" t="s">
        <v>61</v>
      </c>
      <c r="B32" s="8" t="s">
        <v>48</v>
      </c>
      <c r="C32" s="3" t="s">
        <v>52</v>
      </c>
      <c r="D32" s="3">
        <v>10.8</v>
      </c>
      <c r="E32" s="7">
        <f t="shared" si="0"/>
        <v>2359.4760000000001</v>
      </c>
      <c r="H32" s="18"/>
    </row>
    <row r="33" spans="1:8">
      <c r="A33" s="6"/>
      <c r="B33" s="8"/>
      <c r="C33" s="3"/>
      <c r="D33" s="3">
        <f>SUM(D27:D32)</f>
        <v>29.46</v>
      </c>
      <c r="E33" s="7"/>
      <c r="F33" s="68"/>
      <c r="H33" s="18"/>
    </row>
    <row r="34" spans="1:8" s="13" customFormat="1" ht="14.25">
      <c r="A34" s="9" t="s">
        <v>27</v>
      </c>
      <c r="B34" s="10"/>
      <c r="C34" s="11"/>
      <c r="D34" s="11"/>
      <c r="E34" s="12">
        <f>SUM(E22:E33)</f>
        <v>75592.608200000017</v>
      </c>
    </row>
    <row r="36" spans="1:8" ht="28.5" customHeight="1">
      <c r="A36" s="71" t="s">
        <v>62</v>
      </c>
      <c r="B36" s="71"/>
      <c r="C36" s="71"/>
      <c r="D36" s="71"/>
      <c r="E36" s="71"/>
    </row>
    <row r="37" spans="1:8" ht="30" customHeight="1">
      <c r="A37" s="72" t="s">
        <v>21</v>
      </c>
      <c r="B37" s="72"/>
      <c r="C37" s="72"/>
      <c r="D37" s="72"/>
      <c r="E37" s="72"/>
    </row>
    <row r="38" spans="1:8" ht="13.9" customHeight="1">
      <c r="A38" s="72" t="s">
        <v>20</v>
      </c>
      <c r="B38" s="72"/>
      <c r="C38" s="72"/>
      <c r="D38" s="72"/>
      <c r="E38" s="72"/>
    </row>
    <row r="39" spans="1:8" ht="31.5" customHeight="1">
      <c r="A39" s="72" t="s">
        <v>31</v>
      </c>
      <c r="B39" s="72"/>
      <c r="C39" s="72"/>
      <c r="D39" s="72"/>
      <c r="E39" s="72"/>
    </row>
    <row r="40" spans="1:8">
      <c r="A40" s="72" t="s">
        <v>18</v>
      </c>
      <c r="B40" s="72"/>
      <c r="C40" s="72"/>
      <c r="D40" s="72"/>
      <c r="E40" s="72"/>
    </row>
    <row r="41" spans="1:8">
      <c r="A41" s="73" t="s">
        <v>5</v>
      </c>
      <c r="B41" s="73"/>
      <c r="C41" s="73"/>
      <c r="D41" s="73"/>
      <c r="E41" s="73"/>
    </row>
    <row r="42" spans="1:8">
      <c r="A42" s="72" t="s">
        <v>18</v>
      </c>
      <c r="B42" s="72"/>
      <c r="C42" s="72"/>
      <c r="D42" s="72"/>
      <c r="E42" s="72"/>
    </row>
    <row r="43" spans="1:8" ht="13.9" customHeight="1">
      <c r="A43" s="74" t="s">
        <v>30</v>
      </c>
      <c r="B43" s="74"/>
      <c r="C43" s="74"/>
      <c r="D43" s="74"/>
      <c r="E43" s="74"/>
    </row>
    <row r="44" spans="1:8">
      <c r="B44" s="69" t="s">
        <v>19</v>
      </c>
      <c r="C44" s="69"/>
      <c r="D44" s="69"/>
      <c r="E44" s="5" t="s">
        <v>6</v>
      </c>
    </row>
    <row r="45" spans="1:8">
      <c r="A45" s="26"/>
      <c r="B45" s="26"/>
      <c r="C45" s="26"/>
      <c r="D45" s="26"/>
      <c r="E45" s="26"/>
    </row>
    <row r="46" spans="1:8" ht="13.9" customHeight="1">
      <c r="A46" s="74" t="s">
        <v>40</v>
      </c>
      <c r="B46" s="74"/>
      <c r="C46" s="74"/>
      <c r="D46" s="74"/>
      <c r="E46" s="74"/>
    </row>
    <row r="47" spans="1:8">
      <c r="B47" s="69" t="s">
        <v>19</v>
      </c>
      <c r="C47" s="69"/>
      <c r="D47" s="69"/>
      <c r="E47" s="5" t="s">
        <v>6</v>
      </c>
    </row>
    <row r="49" spans="1:6">
      <c r="A49" s="2" t="s">
        <v>38</v>
      </c>
    </row>
    <row r="50" spans="1:6">
      <c r="A50" s="13" t="s">
        <v>33</v>
      </c>
    </row>
    <row r="51" spans="1:6">
      <c r="A51" s="2" t="s">
        <v>42</v>
      </c>
      <c r="B51" s="16">
        <v>-122568.03</v>
      </c>
    </row>
    <row r="52" spans="1:6" ht="15.75">
      <c r="A52" s="14" t="s">
        <v>51</v>
      </c>
      <c r="B52" s="17"/>
    </row>
    <row r="53" spans="1:6">
      <c r="A53" s="2" t="s">
        <v>34</v>
      </c>
      <c r="B53" s="17">
        <v>96457.33</v>
      </c>
    </row>
    <row r="54" spans="1:6">
      <c r="A54" s="2" t="s">
        <v>45</v>
      </c>
      <c r="B54" s="22">
        <f>110*3</f>
        <v>330</v>
      </c>
    </row>
    <row r="55" spans="1:6">
      <c r="A55" s="29" t="s">
        <v>53</v>
      </c>
      <c r="B55" s="30">
        <f>150*8</f>
        <v>1200</v>
      </c>
    </row>
    <row r="56" spans="1:6" ht="30">
      <c r="A56" s="28" t="s">
        <v>39</v>
      </c>
      <c r="B56" s="17">
        <f>E34</f>
        <v>75592.608200000017</v>
      </c>
      <c r="F56" s="21"/>
    </row>
    <row r="57" spans="1:6">
      <c r="A57" s="15" t="s">
        <v>35</v>
      </c>
      <c r="B57" s="16">
        <f>B51+B53+B54+B55-B56</f>
        <v>-100173.30820000001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16" zoomScaleSheetLayoutView="100" workbookViewId="0">
      <selection activeCell="B51" sqref="B5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0.75" customHeight="1">
      <c r="A2" s="81" t="s">
        <v>12</v>
      </c>
      <c r="B2" s="82"/>
      <c r="C2" s="82"/>
      <c r="D2" s="82"/>
      <c r="E2" s="82"/>
    </row>
    <row r="3" spans="1:5">
      <c r="A3" s="83" t="s">
        <v>63</v>
      </c>
      <c r="B3" s="83"/>
      <c r="C3" s="83"/>
      <c r="D3" s="83"/>
      <c r="E3" s="83"/>
    </row>
    <row r="4" spans="1:5" s="1" customFormat="1" ht="15.6" customHeight="1">
      <c r="A4" s="39" t="s">
        <v>13</v>
      </c>
      <c r="B4" s="4"/>
      <c r="C4" s="4"/>
      <c r="D4" s="85" t="s">
        <v>64</v>
      </c>
      <c r="E4" s="85"/>
    </row>
    <row r="5" spans="1:5">
      <c r="A5" s="33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9" t="s">
        <v>25</v>
      </c>
      <c r="B7" s="79"/>
      <c r="C7" s="79"/>
      <c r="D7" s="79"/>
      <c r="E7" s="79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32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>
      <c r="A11" s="72" t="s">
        <v>37</v>
      </c>
      <c r="B11" s="72"/>
      <c r="C11" s="72"/>
      <c r="D11" s="72"/>
      <c r="E11" s="72"/>
    </row>
    <row r="12" spans="1:5">
      <c r="A12" s="75" t="s">
        <v>15</v>
      </c>
      <c r="B12" s="78"/>
      <c r="C12" s="78"/>
      <c r="D12" s="78"/>
      <c r="E12" s="78"/>
    </row>
    <row r="13" spans="1:5">
      <c r="A13" s="72" t="s">
        <v>22</v>
      </c>
      <c r="B13" s="72"/>
      <c r="C13" s="72"/>
      <c r="D13" s="72"/>
      <c r="E13" s="72"/>
    </row>
    <row r="14" spans="1:5" ht="11.25" customHeight="1">
      <c r="A14" s="75" t="s">
        <v>2</v>
      </c>
      <c r="B14" s="78"/>
      <c r="C14" s="78"/>
      <c r="D14" s="78"/>
      <c r="E14" s="78"/>
    </row>
    <row r="15" spans="1:5">
      <c r="A15" s="72" t="s">
        <v>23</v>
      </c>
      <c r="B15" s="72"/>
      <c r="C15" s="72"/>
      <c r="D15" s="72"/>
      <c r="E15" s="72"/>
    </row>
    <row r="16" spans="1:5" ht="10.5" customHeight="1">
      <c r="A16" s="75" t="s">
        <v>16</v>
      </c>
      <c r="B16" s="78"/>
      <c r="C16" s="78"/>
      <c r="D16" s="78"/>
      <c r="E16" s="78"/>
    </row>
    <row r="17" spans="1:8" ht="31.5" customHeight="1">
      <c r="A17" s="72" t="s">
        <v>17</v>
      </c>
      <c r="B17" s="72"/>
      <c r="C17" s="72"/>
      <c r="D17" s="72"/>
      <c r="E17" s="72"/>
    </row>
    <row r="18" spans="1:8" ht="61.5" customHeight="1">
      <c r="A18" s="72" t="s">
        <v>36</v>
      </c>
      <c r="B18" s="72"/>
      <c r="C18" s="72"/>
      <c r="D18" s="72"/>
      <c r="E18" s="72"/>
    </row>
    <row r="19" spans="1:8" ht="33.75" customHeight="1">
      <c r="A19" s="70" t="s">
        <v>26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1234.4000000000001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44</v>
      </c>
      <c r="B22" s="8" t="s">
        <v>43</v>
      </c>
      <c r="C22" s="3" t="s">
        <v>4</v>
      </c>
      <c r="D22" s="3">
        <v>13.91</v>
      </c>
      <c r="E22" s="7">
        <f>D22*F20*G20</f>
        <v>51511.512000000002</v>
      </c>
      <c r="H22" s="18"/>
    </row>
    <row r="23" spans="1:8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13331.52</v>
      </c>
      <c r="H23" s="18"/>
    </row>
    <row r="24" spans="1:8">
      <c r="A24" s="6" t="s">
        <v>46</v>
      </c>
      <c r="B24" s="8" t="s">
        <v>65</v>
      </c>
      <c r="C24" s="3" t="s">
        <v>4</v>
      </c>
      <c r="D24" s="3"/>
      <c r="E24" s="7">
        <v>0</v>
      </c>
      <c r="H24" s="18"/>
    </row>
    <row r="25" spans="1:8" ht="15.75">
      <c r="A25" s="6" t="s">
        <v>28</v>
      </c>
      <c r="B25" s="8" t="s">
        <v>65</v>
      </c>
      <c r="C25" s="3" t="s">
        <v>29</v>
      </c>
      <c r="D25" s="20"/>
      <c r="E25" s="23">
        <v>0</v>
      </c>
      <c r="H25" s="18"/>
    </row>
    <row r="26" spans="1:8" s="13" customFormat="1" ht="14.25">
      <c r="A26" s="9" t="s">
        <v>27</v>
      </c>
      <c r="B26" s="10"/>
      <c r="C26" s="11"/>
      <c r="D26" s="11"/>
      <c r="E26" s="12">
        <f>SUM(E22:E25)</f>
        <v>64843.032000000007</v>
      </c>
    </row>
    <row r="28" spans="1:8" ht="28.5" customHeight="1">
      <c r="A28" s="71" t="s">
        <v>66</v>
      </c>
      <c r="B28" s="71"/>
      <c r="C28" s="71"/>
      <c r="D28" s="71"/>
      <c r="E28" s="71"/>
    </row>
    <row r="29" spans="1:8" ht="30" customHeight="1">
      <c r="A29" s="72" t="s">
        <v>21</v>
      </c>
      <c r="B29" s="72"/>
      <c r="C29" s="72"/>
      <c r="D29" s="72"/>
      <c r="E29" s="72"/>
    </row>
    <row r="30" spans="1:8" ht="13.9" customHeight="1">
      <c r="A30" s="72" t="s">
        <v>20</v>
      </c>
      <c r="B30" s="72"/>
      <c r="C30" s="72"/>
      <c r="D30" s="72"/>
      <c r="E30" s="72"/>
    </row>
    <row r="31" spans="1:8" ht="31.5" customHeight="1">
      <c r="A31" s="72" t="s">
        <v>31</v>
      </c>
      <c r="B31" s="72"/>
      <c r="C31" s="72"/>
      <c r="D31" s="72"/>
      <c r="E31" s="72"/>
    </row>
    <row r="32" spans="1:8">
      <c r="A32" s="72" t="s">
        <v>18</v>
      </c>
      <c r="B32" s="72"/>
      <c r="C32" s="72"/>
      <c r="D32" s="72"/>
      <c r="E32" s="72"/>
    </row>
    <row r="33" spans="1:5">
      <c r="A33" s="31"/>
      <c r="B33" s="31"/>
      <c r="C33" s="31"/>
      <c r="D33" s="31"/>
      <c r="E33" s="31"/>
    </row>
    <row r="34" spans="1:5">
      <c r="A34" s="31"/>
      <c r="B34" s="31"/>
      <c r="C34" s="31"/>
      <c r="D34" s="31"/>
      <c r="E34" s="31"/>
    </row>
    <row r="35" spans="1:5">
      <c r="A35" s="31"/>
      <c r="B35" s="31"/>
      <c r="C35" s="31"/>
      <c r="D35" s="31"/>
      <c r="E35" s="31"/>
    </row>
    <row r="36" spans="1:5">
      <c r="A36" s="31"/>
      <c r="B36" s="31"/>
      <c r="C36" s="31"/>
      <c r="D36" s="31"/>
      <c r="E36" s="31"/>
    </row>
    <row r="37" spans="1:5">
      <c r="A37" s="73" t="s">
        <v>5</v>
      </c>
      <c r="B37" s="73"/>
      <c r="C37" s="73"/>
      <c r="D37" s="73"/>
      <c r="E37" s="73"/>
    </row>
    <row r="38" spans="1:5">
      <c r="A38" s="72" t="s">
        <v>18</v>
      </c>
      <c r="B38" s="72"/>
      <c r="C38" s="72"/>
      <c r="D38" s="72"/>
      <c r="E38" s="72"/>
    </row>
    <row r="39" spans="1:5" ht="13.9" customHeight="1">
      <c r="A39" s="74" t="s">
        <v>30</v>
      </c>
      <c r="B39" s="74"/>
      <c r="C39" s="74"/>
      <c r="D39" s="74"/>
      <c r="E39" s="74"/>
    </row>
    <row r="40" spans="1:5">
      <c r="B40" s="69" t="s">
        <v>19</v>
      </c>
      <c r="C40" s="69"/>
      <c r="D40" s="69"/>
      <c r="E40" s="5" t="s">
        <v>6</v>
      </c>
    </row>
    <row r="41" spans="1:5">
      <c r="A41" s="32"/>
      <c r="B41" s="32"/>
      <c r="C41" s="32"/>
      <c r="D41" s="32"/>
      <c r="E41" s="32"/>
    </row>
    <row r="42" spans="1:5" ht="13.9" customHeight="1">
      <c r="A42" s="74" t="s">
        <v>40</v>
      </c>
      <c r="B42" s="74"/>
      <c r="C42" s="74"/>
      <c r="D42" s="74"/>
      <c r="E42" s="74"/>
    </row>
    <row r="43" spans="1:5">
      <c r="B43" s="69" t="s">
        <v>19</v>
      </c>
      <c r="C43" s="69"/>
      <c r="D43" s="69"/>
      <c r="E43" s="5" t="s">
        <v>6</v>
      </c>
    </row>
    <row r="45" spans="1:5">
      <c r="A45" s="2" t="s">
        <v>38</v>
      </c>
    </row>
    <row r="46" spans="1:5">
      <c r="A46" s="13" t="s">
        <v>33</v>
      </c>
    </row>
    <row r="47" spans="1:5">
      <c r="A47" s="2" t="s">
        <v>42</v>
      </c>
      <c r="B47" s="16">
        <f>'1кв'!B57</f>
        <v>-100173.30820000001</v>
      </c>
    </row>
    <row r="48" spans="1:5" ht="15.75">
      <c r="A48" s="14" t="s">
        <v>51</v>
      </c>
      <c r="B48" s="17"/>
    </row>
    <row r="49" spans="1:6">
      <c r="A49" s="2" t="s">
        <v>34</v>
      </c>
      <c r="B49" s="17">
        <v>97224.18</v>
      </c>
    </row>
    <row r="50" spans="1:6">
      <c r="A50" s="2" t="s">
        <v>45</v>
      </c>
      <c r="B50" s="22">
        <f>110*3</f>
        <v>330</v>
      </c>
    </row>
    <row r="51" spans="1:6">
      <c r="A51" s="29" t="s">
        <v>53</v>
      </c>
      <c r="B51" s="30">
        <f>150*8</f>
        <v>1200</v>
      </c>
    </row>
    <row r="52" spans="1:6" ht="30">
      <c r="A52" s="34" t="s">
        <v>39</v>
      </c>
      <c r="B52" s="17">
        <f>E26</f>
        <v>64843.032000000007</v>
      </c>
      <c r="F52" s="21"/>
    </row>
    <row r="53" spans="1:6">
      <c r="A53" s="15" t="s">
        <v>35</v>
      </c>
      <c r="B53" s="16">
        <f>B47+B49+B50+B51-B52</f>
        <v>-66262.160200000028</v>
      </c>
    </row>
  </sheetData>
  <mergeCells count="30">
    <mergeCell ref="B43:D43"/>
    <mergeCell ref="A20:E20"/>
    <mergeCell ref="A28:E28"/>
    <mergeCell ref="A29:E29"/>
    <mergeCell ref="A30:E30"/>
    <mergeCell ref="A31:E31"/>
    <mergeCell ref="A32:E32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view="pageBreakPreview" topLeftCell="A19" zoomScaleSheetLayoutView="100" workbookViewId="0">
      <selection activeCell="E30" sqref="E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0.75" customHeight="1">
      <c r="A2" s="81" t="s">
        <v>12</v>
      </c>
      <c r="B2" s="82"/>
      <c r="C2" s="82"/>
      <c r="D2" s="82"/>
      <c r="E2" s="82"/>
    </row>
    <row r="3" spans="1:5">
      <c r="A3" s="83" t="s">
        <v>67</v>
      </c>
      <c r="B3" s="83"/>
      <c r="C3" s="83"/>
      <c r="D3" s="83"/>
      <c r="E3" s="83"/>
    </row>
    <row r="4" spans="1:5" s="1" customFormat="1" ht="15.6" customHeight="1">
      <c r="A4" s="39" t="s">
        <v>13</v>
      </c>
      <c r="B4" s="4"/>
      <c r="C4" s="4"/>
      <c r="D4" s="85" t="s">
        <v>68</v>
      </c>
      <c r="E4" s="85"/>
    </row>
    <row r="5" spans="1:5">
      <c r="A5" s="38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9" t="s">
        <v>25</v>
      </c>
      <c r="B7" s="79"/>
      <c r="C7" s="79"/>
      <c r="D7" s="79"/>
      <c r="E7" s="79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32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>
      <c r="A11" s="72" t="s">
        <v>37</v>
      </c>
      <c r="B11" s="72"/>
      <c r="C11" s="72"/>
      <c r="D11" s="72"/>
      <c r="E11" s="72"/>
    </row>
    <row r="12" spans="1:5">
      <c r="A12" s="75" t="s">
        <v>15</v>
      </c>
      <c r="B12" s="78"/>
      <c r="C12" s="78"/>
      <c r="D12" s="78"/>
      <c r="E12" s="78"/>
    </row>
    <row r="13" spans="1:5">
      <c r="A13" s="72" t="s">
        <v>22</v>
      </c>
      <c r="B13" s="72"/>
      <c r="C13" s="72"/>
      <c r="D13" s="72"/>
      <c r="E13" s="72"/>
    </row>
    <row r="14" spans="1:5" ht="11.25" customHeight="1">
      <c r="A14" s="75" t="s">
        <v>2</v>
      </c>
      <c r="B14" s="78"/>
      <c r="C14" s="78"/>
      <c r="D14" s="78"/>
      <c r="E14" s="78"/>
    </row>
    <row r="15" spans="1:5">
      <c r="A15" s="72" t="s">
        <v>23</v>
      </c>
      <c r="B15" s="72"/>
      <c r="C15" s="72"/>
      <c r="D15" s="72"/>
      <c r="E15" s="72"/>
    </row>
    <row r="16" spans="1:5" ht="10.5" customHeight="1">
      <c r="A16" s="75" t="s">
        <v>16</v>
      </c>
      <c r="B16" s="78"/>
      <c r="C16" s="78"/>
      <c r="D16" s="78"/>
      <c r="E16" s="78"/>
    </row>
    <row r="17" spans="1:8" ht="31.5" customHeight="1">
      <c r="A17" s="72" t="s">
        <v>17</v>
      </c>
      <c r="B17" s="72"/>
      <c r="C17" s="72"/>
      <c r="D17" s="72"/>
      <c r="E17" s="72"/>
    </row>
    <row r="18" spans="1:8" ht="61.5" customHeight="1">
      <c r="A18" s="72" t="s">
        <v>36</v>
      </c>
      <c r="B18" s="72"/>
      <c r="C18" s="72"/>
      <c r="D18" s="72"/>
      <c r="E18" s="72"/>
    </row>
    <row r="19" spans="1:8" ht="33.75" customHeight="1">
      <c r="A19" s="70" t="s">
        <v>26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1234.4000000000001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44</v>
      </c>
      <c r="B22" s="8" t="s">
        <v>43</v>
      </c>
      <c r="C22" s="3" t="s">
        <v>4</v>
      </c>
      <c r="D22" s="3">
        <v>15.02</v>
      </c>
      <c r="E22" s="7">
        <f>D22*F20*G20</f>
        <v>55622.064000000006</v>
      </c>
      <c r="H22" s="18"/>
    </row>
    <row r="23" spans="1:8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14442.48</v>
      </c>
      <c r="H23" s="18"/>
    </row>
    <row r="24" spans="1:8">
      <c r="A24" s="6" t="s">
        <v>46</v>
      </c>
      <c r="B24" s="8" t="s">
        <v>69</v>
      </c>
      <c r="C24" s="3" t="s">
        <v>4</v>
      </c>
      <c r="D24" s="3"/>
      <c r="E24" s="7">
        <v>0</v>
      </c>
      <c r="H24" s="18"/>
    </row>
    <row r="25" spans="1:8" ht="15.75">
      <c r="A25" s="6" t="s">
        <v>28</v>
      </c>
      <c r="B25" s="8" t="s">
        <v>69</v>
      </c>
      <c r="C25" s="3" t="s">
        <v>29</v>
      </c>
      <c r="D25" s="20"/>
      <c r="E25" s="23">
        <v>1067</v>
      </c>
      <c r="H25" s="18"/>
    </row>
    <row r="26" spans="1:8" ht="15.75">
      <c r="A26" s="6" t="s">
        <v>70</v>
      </c>
      <c r="B26" s="8" t="s">
        <v>72</v>
      </c>
      <c r="C26" s="3" t="s">
        <v>29</v>
      </c>
      <c r="D26" s="20"/>
      <c r="E26" s="23">
        <v>16431.84</v>
      </c>
      <c r="H26" s="18"/>
    </row>
    <row r="27" spans="1:8" ht="15.75">
      <c r="A27" s="6" t="s">
        <v>73</v>
      </c>
      <c r="B27" s="8" t="s">
        <v>72</v>
      </c>
      <c r="C27" s="3" t="s">
        <v>29</v>
      </c>
      <c r="D27" s="20"/>
      <c r="E27" s="23">
        <v>10666.2</v>
      </c>
      <c r="H27" s="18"/>
    </row>
    <row r="28" spans="1:8" ht="30">
      <c r="A28" s="6" t="s">
        <v>74</v>
      </c>
      <c r="B28" s="8" t="s">
        <v>72</v>
      </c>
      <c r="C28" s="3" t="s">
        <v>29</v>
      </c>
      <c r="D28" s="20"/>
      <c r="E28" s="23">
        <v>1469.03</v>
      </c>
      <c r="H28" s="18"/>
    </row>
    <row r="29" spans="1:8" ht="15.75">
      <c r="A29" s="6" t="s">
        <v>75</v>
      </c>
      <c r="B29" s="8" t="s">
        <v>72</v>
      </c>
      <c r="C29" s="3" t="s">
        <v>52</v>
      </c>
      <c r="D29" s="20">
        <v>24</v>
      </c>
      <c r="E29" s="23">
        <f>D29*235.95</f>
        <v>5662.7999999999993</v>
      </c>
      <c r="H29" s="18"/>
    </row>
    <row r="30" spans="1:8" ht="30">
      <c r="A30" s="6" t="s">
        <v>71</v>
      </c>
      <c r="B30" s="8" t="s">
        <v>72</v>
      </c>
      <c r="C30" s="3" t="s">
        <v>52</v>
      </c>
      <c r="D30" s="20">
        <v>8</v>
      </c>
      <c r="E30" s="23">
        <f>D30*235.95</f>
        <v>1887.6</v>
      </c>
      <c r="H30" s="18"/>
    </row>
    <row r="31" spans="1:8" s="13" customFormat="1" ht="14.25">
      <c r="A31" s="9" t="s">
        <v>27</v>
      </c>
      <c r="B31" s="10"/>
      <c r="C31" s="11"/>
      <c r="D31" s="11"/>
      <c r="E31" s="12">
        <f>SUM(E22:E30)</f>
        <v>107249.01400000001</v>
      </c>
    </row>
    <row r="33" spans="1:5" ht="28.5" customHeight="1">
      <c r="A33" s="71" t="s">
        <v>76</v>
      </c>
      <c r="B33" s="71"/>
      <c r="C33" s="71"/>
      <c r="D33" s="71"/>
      <c r="E33" s="71"/>
    </row>
    <row r="34" spans="1:5" ht="30" customHeight="1">
      <c r="A34" s="72" t="s">
        <v>21</v>
      </c>
      <c r="B34" s="72"/>
      <c r="C34" s="72"/>
      <c r="D34" s="72"/>
      <c r="E34" s="72"/>
    </row>
    <row r="35" spans="1:5" ht="13.9" customHeight="1">
      <c r="A35" s="72" t="s">
        <v>20</v>
      </c>
      <c r="B35" s="72"/>
      <c r="C35" s="72"/>
      <c r="D35" s="72"/>
      <c r="E35" s="72"/>
    </row>
    <row r="36" spans="1:5" ht="31.5" customHeight="1">
      <c r="A36" s="72" t="s">
        <v>31</v>
      </c>
      <c r="B36" s="72"/>
      <c r="C36" s="72"/>
      <c r="D36" s="72"/>
      <c r="E36" s="72"/>
    </row>
    <row r="37" spans="1:5">
      <c r="A37" s="72" t="s">
        <v>18</v>
      </c>
      <c r="B37" s="72"/>
      <c r="C37" s="72"/>
      <c r="D37" s="72"/>
      <c r="E37" s="72"/>
    </row>
    <row r="38" spans="1:5">
      <c r="A38" s="36"/>
      <c r="B38" s="36"/>
      <c r="C38" s="36"/>
      <c r="D38" s="36"/>
      <c r="E38" s="36"/>
    </row>
    <row r="39" spans="1:5">
      <c r="A39" s="36"/>
      <c r="B39" s="36"/>
      <c r="C39" s="36"/>
      <c r="D39" s="36"/>
      <c r="E39" s="36"/>
    </row>
    <row r="40" spans="1:5">
      <c r="A40" s="36"/>
      <c r="B40" s="36"/>
      <c r="C40" s="36"/>
      <c r="D40" s="36"/>
      <c r="E40" s="36"/>
    </row>
    <row r="41" spans="1:5">
      <c r="A41" s="36"/>
      <c r="B41" s="36"/>
      <c r="C41" s="36"/>
      <c r="D41" s="36"/>
      <c r="E41" s="36"/>
    </row>
    <row r="42" spans="1:5">
      <c r="A42" s="73" t="s">
        <v>5</v>
      </c>
      <c r="B42" s="73"/>
      <c r="C42" s="73"/>
      <c r="D42" s="73"/>
      <c r="E42" s="73"/>
    </row>
    <row r="43" spans="1:5">
      <c r="A43" s="72" t="s">
        <v>18</v>
      </c>
      <c r="B43" s="72"/>
      <c r="C43" s="72"/>
      <c r="D43" s="72"/>
      <c r="E43" s="72"/>
    </row>
    <row r="44" spans="1:5" ht="13.9" customHeight="1">
      <c r="A44" s="74" t="s">
        <v>30</v>
      </c>
      <c r="B44" s="74"/>
      <c r="C44" s="74"/>
      <c r="D44" s="74"/>
      <c r="E44" s="74"/>
    </row>
    <row r="45" spans="1:5">
      <c r="B45" s="69" t="s">
        <v>19</v>
      </c>
      <c r="C45" s="69"/>
      <c r="D45" s="69"/>
      <c r="E45" s="5" t="s">
        <v>6</v>
      </c>
    </row>
    <row r="46" spans="1:5">
      <c r="A46" s="37"/>
      <c r="B46" s="37"/>
      <c r="C46" s="37"/>
      <c r="D46" s="37"/>
      <c r="E46" s="37"/>
    </row>
    <row r="47" spans="1:5" ht="13.9" customHeight="1">
      <c r="A47" s="74" t="s">
        <v>40</v>
      </c>
      <c r="B47" s="74"/>
      <c r="C47" s="74"/>
      <c r="D47" s="74"/>
      <c r="E47" s="74"/>
    </row>
    <row r="48" spans="1:5">
      <c r="B48" s="69" t="s">
        <v>19</v>
      </c>
      <c r="C48" s="69"/>
      <c r="D48" s="69"/>
      <c r="E48" s="5" t="s">
        <v>6</v>
      </c>
    </row>
    <row r="50" spans="1:6">
      <c r="A50" s="2" t="s">
        <v>38</v>
      </c>
    </row>
    <row r="51" spans="1:6">
      <c r="A51" s="13" t="s">
        <v>33</v>
      </c>
    </row>
    <row r="52" spans="1:6">
      <c r="A52" s="2" t="s">
        <v>42</v>
      </c>
      <c r="B52" s="16">
        <f>'2кв'!B53</f>
        <v>-66262.160200000028</v>
      </c>
    </row>
    <row r="53" spans="1:6" ht="15.75">
      <c r="A53" s="14" t="s">
        <v>51</v>
      </c>
      <c r="B53" s="17"/>
    </row>
    <row r="54" spans="1:6">
      <c r="A54" s="2" t="s">
        <v>34</v>
      </c>
      <c r="B54" s="17">
        <v>106509.13</v>
      </c>
    </row>
    <row r="55" spans="1:6">
      <c r="A55" s="2" t="s">
        <v>45</v>
      </c>
      <c r="B55" s="22">
        <f>110*3</f>
        <v>330</v>
      </c>
    </row>
    <row r="56" spans="1:6">
      <c r="A56" s="29" t="s">
        <v>53</v>
      </c>
      <c r="B56" s="44">
        <f>-7*150</f>
        <v>-1050</v>
      </c>
    </row>
    <row r="57" spans="1:6" ht="30">
      <c r="A57" s="35" t="s">
        <v>39</v>
      </c>
      <c r="B57" s="17">
        <f>E31</f>
        <v>107249.01400000001</v>
      </c>
      <c r="F57" s="21"/>
    </row>
    <row r="58" spans="1:6">
      <c r="A58" s="15" t="s">
        <v>35</v>
      </c>
      <c r="B58" s="16">
        <f>B52+B54+B55+B56-B57</f>
        <v>-67722.044200000033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3:E33"/>
    <mergeCell ref="A34:E34"/>
    <mergeCell ref="A35:E35"/>
    <mergeCell ref="A36:E36"/>
    <mergeCell ref="A37:E37"/>
    <mergeCell ref="A42:E42"/>
    <mergeCell ref="A43:E43"/>
    <mergeCell ref="A44:E44"/>
    <mergeCell ref="B45:D45"/>
    <mergeCell ref="A47:E47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31" zoomScaleSheetLayoutView="100" workbookViewId="0">
      <selection activeCell="B53" sqref="B5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0.75" customHeight="1">
      <c r="A2" s="81" t="s">
        <v>12</v>
      </c>
      <c r="B2" s="82"/>
      <c r="C2" s="82"/>
      <c r="D2" s="82"/>
      <c r="E2" s="82"/>
    </row>
    <row r="3" spans="1:5">
      <c r="A3" s="83" t="s">
        <v>77</v>
      </c>
      <c r="B3" s="83"/>
      <c r="C3" s="83"/>
      <c r="D3" s="83"/>
      <c r="E3" s="83"/>
    </row>
    <row r="4" spans="1:5" s="1" customFormat="1" ht="15.6" customHeight="1">
      <c r="A4" s="39" t="s">
        <v>13</v>
      </c>
      <c r="B4" s="4"/>
      <c r="C4" s="4"/>
      <c r="D4" s="85" t="s">
        <v>78</v>
      </c>
      <c r="E4" s="85"/>
    </row>
    <row r="5" spans="1:5">
      <c r="A5" s="43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9" t="s">
        <v>25</v>
      </c>
      <c r="B7" s="79"/>
      <c r="C7" s="79"/>
      <c r="D7" s="79"/>
      <c r="E7" s="79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32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>
      <c r="A11" s="72" t="s">
        <v>37</v>
      </c>
      <c r="B11" s="72"/>
      <c r="C11" s="72"/>
      <c r="D11" s="72"/>
      <c r="E11" s="72"/>
    </row>
    <row r="12" spans="1:5">
      <c r="A12" s="75" t="s">
        <v>15</v>
      </c>
      <c r="B12" s="78"/>
      <c r="C12" s="78"/>
      <c r="D12" s="78"/>
      <c r="E12" s="78"/>
    </row>
    <row r="13" spans="1:5">
      <c r="A13" s="72" t="s">
        <v>22</v>
      </c>
      <c r="B13" s="72"/>
      <c r="C13" s="72"/>
      <c r="D13" s="72"/>
      <c r="E13" s="72"/>
    </row>
    <row r="14" spans="1:5" ht="11.25" customHeight="1">
      <c r="A14" s="75" t="s">
        <v>2</v>
      </c>
      <c r="B14" s="78"/>
      <c r="C14" s="78"/>
      <c r="D14" s="78"/>
      <c r="E14" s="78"/>
    </row>
    <row r="15" spans="1:5">
      <c r="A15" s="72" t="s">
        <v>23</v>
      </c>
      <c r="B15" s="72"/>
      <c r="C15" s="72"/>
      <c r="D15" s="72"/>
      <c r="E15" s="72"/>
    </row>
    <row r="16" spans="1:5" ht="10.5" customHeight="1">
      <c r="A16" s="75" t="s">
        <v>16</v>
      </c>
      <c r="B16" s="78"/>
      <c r="C16" s="78"/>
      <c r="D16" s="78"/>
      <c r="E16" s="78"/>
    </row>
    <row r="17" spans="1:8" ht="31.5" customHeight="1">
      <c r="A17" s="72" t="s">
        <v>17</v>
      </c>
      <c r="B17" s="72"/>
      <c r="C17" s="72"/>
      <c r="D17" s="72"/>
      <c r="E17" s="72"/>
    </row>
    <row r="18" spans="1:8" ht="61.5" customHeight="1">
      <c r="A18" s="72" t="s">
        <v>36</v>
      </c>
      <c r="B18" s="72"/>
      <c r="C18" s="72"/>
      <c r="D18" s="72"/>
      <c r="E18" s="72"/>
    </row>
    <row r="19" spans="1:8" ht="33.75" customHeight="1">
      <c r="A19" s="70" t="s">
        <v>26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1234.4000000000001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44</v>
      </c>
      <c r="B22" s="8" t="s">
        <v>43</v>
      </c>
      <c r="C22" s="3" t="s">
        <v>4</v>
      </c>
      <c r="D22" s="3">
        <v>15.02</v>
      </c>
      <c r="E22" s="7">
        <f>D22*F20*G20</f>
        <v>55622.064000000006</v>
      </c>
      <c r="H22" s="18"/>
    </row>
    <row r="23" spans="1:8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14442.48</v>
      </c>
      <c r="H23" s="18"/>
    </row>
    <row r="24" spans="1:8">
      <c r="A24" s="6" t="s">
        <v>46</v>
      </c>
      <c r="B24" s="8" t="s">
        <v>79</v>
      </c>
      <c r="C24" s="3" t="s">
        <v>4</v>
      </c>
      <c r="D24" s="3"/>
      <c r="E24" s="7">
        <v>0</v>
      </c>
      <c r="H24" s="18"/>
    </row>
    <row r="25" spans="1:8" ht="15.75">
      <c r="A25" s="6" t="s">
        <v>28</v>
      </c>
      <c r="B25" s="8" t="s">
        <v>79</v>
      </c>
      <c r="C25" s="3" t="s">
        <v>29</v>
      </c>
      <c r="D25" s="20"/>
      <c r="E25" s="23">
        <v>1932.21</v>
      </c>
      <c r="H25" s="18"/>
    </row>
    <row r="26" spans="1:8" ht="15.75">
      <c r="A26" s="45" t="s">
        <v>80</v>
      </c>
      <c r="B26" s="8" t="s">
        <v>81</v>
      </c>
      <c r="C26" s="3" t="s">
        <v>82</v>
      </c>
      <c r="D26" s="20">
        <v>6</v>
      </c>
      <c r="E26" s="23">
        <f>D26*235.95</f>
        <v>1415.6999999999998</v>
      </c>
      <c r="H26" s="18"/>
    </row>
    <row r="27" spans="1:8" s="13" customFormat="1" ht="14.25">
      <c r="A27" s="9" t="s">
        <v>27</v>
      </c>
      <c r="B27" s="10"/>
      <c r="C27" s="11"/>
      <c r="D27" s="11"/>
      <c r="E27" s="12">
        <f>SUM(E22:E26)</f>
        <v>73412.454000000012</v>
      </c>
    </row>
    <row r="29" spans="1:8" ht="28.5" customHeight="1">
      <c r="A29" s="71" t="s">
        <v>83</v>
      </c>
      <c r="B29" s="71"/>
      <c r="C29" s="71"/>
      <c r="D29" s="71"/>
      <c r="E29" s="71"/>
    </row>
    <row r="30" spans="1:8" ht="30" customHeight="1">
      <c r="A30" s="72" t="s">
        <v>21</v>
      </c>
      <c r="B30" s="72"/>
      <c r="C30" s="72"/>
      <c r="D30" s="72"/>
      <c r="E30" s="72"/>
    </row>
    <row r="31" spans="1:8" ht="13.9" customHeight="1">
      <c r="A31" s="72" t="s">
        <v>20</v>
      </c>
      <c r="B31" s="72"/>
      <c r="C31" s="72"/>
      <c r="D31" s="72"/>
      <c r="E31" s="72"/>
    </row>
    <row r="32" spans="1:8" ht="31.5" customHeight="1">
      <c r="A32" s="72" t="s">
        <v>31</v>
      </c>
      <c r="B32" s="72"/>
      <c r="C32" s="72"/>
      <c r="D32" s="72"/>
      <c r="E32" s="72"/>
    </row>
    <row r="33" spans="1:5">
      <c r="A33" s="72" t="s">
        <v>18</v>
      </c>
      <c r="B33" s="72"/>
      <c r="C33" s="72"/>
      <c r="D33" s="72"/>
      <c r="E33" s="72"/>
    </row>
    <row r="34" spans="1:5">
      <c r="A34" s="40"/>
      <c r="B34" s="40"/>
      <c r="C34" s="40"/>
      <c r="D34" s="40"/>
      <c r="E34" s="40"/>
    </row>
    <row r="35" spans="1:5">
      <c r="A35" s="40"/>
      <c r="B35" s="40"/>
      <c r="C35" s="40"/>
      <c r="D35" s="40"/>
      <c r="E35" s="40"/>
    </row>
    <row r="36" spans="1:5">
      <c r="A36" s="40"/>
      <c r="B36" s="40"/>
      <c r="C36" s="40"/>
      <c r="D36" s="40"/>
      <c r="E36" s="40"/>
    </row>
    <row r="37" spans="1:5">
      <c r="A37" s="73" t="s">
        <v>5</v>
      </c>
      <c r="B37" s="73"/>
      <c r="C37" s="73"/>
      <c r="D37" s="73"/>
      <c r="E37" s="73"/>
    </row>
    <row r="38" spans="1:5">
      <c r="A38" s="72" t="s">
        <v>18</v>
      </c>
      <c r="B38" s="72"/>
      <c r="C38" s="72"/>
      <c r="D38" s="72"/>
      <c r="E38" s="72"/>
    </row>
    <row r="39" spans="1:5" ht="13.9" customHeight="1">
      <c r="A39" s="74" t="s">
        <v>30</v>
      </c>
      <c r="B39" s="74"/>
      <c r="C39" s="74"/>
      <c r="D39" s="74"/>
      <c r="E39" s="74"/>
    </row>
    <row r="40" spans="1:5">
      <c r="B40" s="69" t="s">
        <v>19</v>
      </c>
      <c r="C40" s="69"/>
      <c r="D40" s="69"/>
      <c r="E40" s="5" t="s">
        <v>6</v>
      </c>
    </row>
    <row r="41" spans="1:5">
      <c r="A41" s="42"/>
      <c r="B41" s="42"/>
      <c r="C41" s="42"/>
      <c r="D41" s="42"/>
      <c r="E41" s="42"/>
    </row>
    <row r="42" spans="1:5" ht="13.9" customHeight="1">
      <c r="A42" s="74" t="s">
        <v>40</v>
      </c>
      <c r="B42" s="74"/>
      <c r="C42" s="74"/>
      <c r="D42" s="74"/>
      <c r="E42" s="74"/>
    </row>
    <row r="43" spans="1:5">
      <c r="B43" s="69" t="s">
        <v>19</v>
      </c>
      <c r="C43" s="69"/>
      <c r="D43" s="69"/>
      <c r="E43" s="5" t="s">
        <v>6</v>
      </c>
    </row>
    <row r="45" spans="1:5">
      <c r="A45" s="2" t="s">
        <v>38</v>
      </c>
    </row>
    <row r="46" spans="1:5">
      <c r="A46" s="13" t="s">
        <v>33</v>
      </c>
    </row>
    <row r="47" spans="1:5">
      <c r="A47" s="2" t="s">
        <v>42</v>
      </c>
      <c r="B47" s="16">
        <f>'3кв'!B58</f>
        <v>-67722.044200000033</v>
      </c>
    </row>
    <row r="48" spans="1:5" ht="15.75">
      <c r="A48" s="14" t="s">
        <v>51</v>
      </c>
      <c r="B48" s="17"/>
    </row>
    <row r="49" spans="1:6">
      <c r="A49" s="2" t="s">
        <v>34</v>
      </c>
      <c r="B49" s="17">
        <v>115398.23</v>
      </c>
    </row>
    <row r="50" spans="1:6">
      <c r="A50" s="2" t="s">
        <v>45</v>
      </c>
      <c r="B50" s="22">
        <f>110*3</f>
        <v>330</v>
      </c>
    </row>
    <row r="51" spans="1:6">
      <c r="A51" s="29" t="s">
        <v>53</v>
      </c>
      <c r="B51" s="44">
        <f>150*3</f>
        <v>450</v>
      </c>
    </row>
    <row r="52" spans="1:6" ht="30">
      <c r="A52" s="41" t="s">
        <v>39</v>
      </c>
      <c r="B52" s="17">
        <f>E27</f>
        <v>73412.454000000012</v>
      </c>
      <c r="F52" s="21"/>
    </row>
    <row r="53" spans="1:6">
      <c r="A53" s="15" t="s">
        <v>35</v>
      </c>
      <c r="B53" s="16">
        <f>B47+B49+B50+B51-B52</f>
        <v>-24956.26820000005</v>
      </c>
    </row>
  </sheetData>
  <mergeCells count="30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22" zoomScaleSheetLayoutView="100" workbookViewId="0">
      <selection activeCell="A40" sqref="A40:XFD41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7" t="s">
        <v>84</v>
      </c>
      <c r="B1" s="87"/>
      <c r="C1" s="87"/>
      <c r="D1" s="46"/>
    </row>
    <row r="2" spans="1:5" ht="15.75">
      <c r="A2" s="88" t="s">
        <v>85</v>
      </c>
      <c r="B2" s="88"/>
      <c r="C2" s="88"/>
      <c r="D2" s="14"/>
    </row>
    <row r="3" spans="1:5" ht="15.75">
      <c r="A3" s="88" t="s">
        <v>86</v>
      </c>
      <c r="B3" s="88"/>
      <c r="C3" s="88"/>
      <c r="D3" s="14"/>
    </row>
    <row r="4" spans="1:5" ht="15.75">
      <c r="A4" s="87" t="s">
        <v>108</v>
      </c>
      <c r="B4" s="87"/>
      <c r="C4" s="87"/>
      <c r="D4" s="46"/>
    </row>
    <row r="5" spans="1:5" ht="15.75">
      <c r="A5" s="89"/>
      <c r="B5" s="89"/>
      <c r="C5" s="89"/>
      <c r="D5" s="1"/>
    </row>
    <row r="6" spans="1:5" ht="15.75">
      <c r="A6" s="14"/>
      <c r="B6" s="47" t="s">
        <v>87</v>
      </c>
      <c r="C6" s="48">
        <f>'1кв'!B51</f>
        <v>-122568.03</v>
      </c>
      <c r="D6" s="49"/>
    </row>
    <row r="7" spans="1:5" ht="15.75">
      <c r="A7" s="50" t="s">
        <v>88</v>
      </c>
      <c r="B7" s="47" t="s">
        <v>110</v>
      </c>
      <c r="C7" s="48"/>
      <c r="D7" s="49"/>
    </row>
    <row r="8" spans="1:5" ht="15.75">
      <c r="B8" s="51" t="s">
        <v>89</v>
      </c>
      <c r="C8" s="52">
        <f>'1кв'!B53+'2кв'!B49+'3кв'!B54+'4кв'!B49</f>
        <v>415588.87</v>
      </c>
      <c r="D8" s="53"/>
    </row>
    <row r="9" spans="1:5">
      <c r="B9" s="54" t="s">
        <v>90</v>
      </c>
      <c r="C9" s="52">
        <f>'1кв'!B54+'2кв'!B50+'3кв'!B55+'4кв'!B50</f>
        <v>1320</v>
      </c>
      <c r="D9" s="53"/>
    </row>
    <row r="10" spans="1:5">
      <c r="B10" s="54" t="s">
        <v>109</v>
      </c>
      <c r="C10" s="52">
        <f>'1кв'!B55+'2кв'!B51+'3кв'!B56+'4кв'!B51</f>
        <v>1800</v>
      </c>
      <c r="D10" s="53"/>
    </row>
    <row r="11" spans="1:5" ht="15.75">
      <c r="A11" s="25"/>
      <c r="B11" s="51" t="s">
        <v>91</v>
      </c>
      <c r="C11" s="55">
        <f>SUM(C8:C10)</f>
        <v>418708.87</v>
      </c>
      <c r="D11" s="49"/>
    </row>
    <row r="12" spans="1:5" ht="15.75">
      <c r="A12" s="1"/>
      <c r="B12" s="86"/>
      <c r="C12" s="86"/>
      <c r="D12" s="56"/>
    </row>
    <row r="13" spans="1:5" ht="15.75">
      <c r="A13" s="57" t="s">
        <v>92</v>
      </c>
      <c r="B13" s="19" t="s">
        <v>93</v>
      </c>
      <c r="C13" s="58">
        <f>'1кв'!E22+'2кв'!E22+'3кв'!E22+'4кв'!E22</f>
        <v>214267.15200000003</v>
      </c>
      <c r="D13" s="56"/>
    </row>
    <row r="14" spans="1:5" ht="30">
      <c r="A14" s="57"/>
      <c r="B14" s="6" t="s">
        <v>111</v>
      </c>
      <c r="C14" s="58">
        <f>'1кв'!E23</f>
        <v>3678.2999999999997</v>
      </c>
      <c r="D14" s="56"/>
    </row>
    <row r="15" spans="1:5" ht="15.75">
      <c r="A15" s="57"/>
      <c r="B15" s="6" t="s">
        <v>41</v>
      </c>
      <c r="C15" s="58">
        <f>'1кв'!E24+'2кв'!E23+'3кв'!E23+'4кв'!E23</f>
        <v>55548</v>
      </c>
      <c r="D15" s="56"/>
    </row>
    <row r="16" spans="1:5" ht="15.75">
      <c r="A16" s="1"/>
      <c r="B16" s="6" t="s">
        <v>28</v>
      </c>
      <c r="C16" s="58">
        <f>'1кв'!E26+'2кв'!E25+'3кв'!E25+'4кв'!E25</f>
        <v>3634.36</v>
      </c>
      <c r="D16" s="56"/>
      <c r="E16" s="59"/>
    </row>
    <row r="17" spans="1:5" ht="15.75">
      <c r="A17" s="57"/>
      <c r="B17" s="60" t="s">
        <v>94</v>
      </c>
      <c r="C17" s="61">
        <f>29.46*218.47+38*235.95</f>
        <v>15402.226200000001</v>
      </c>
      <c r="D17" s="56"/>
    </row>
    <row r="18" spans="1:5" ht="15.75">
      <c r="A18" s="57"/>
      <c r="B18" s="62" t="s">
        <v>95</v>
      </c>
      <c r="C18" s="61">
        <f>SUM(C20:C22)</f>
        <v>28567.07</v>
      </c>
      <c r="D18" s="56"/>
    </row>
    <row r="19" spans="1:5" ht="15.75">
      <c r="A19" s="57"/>
      <c r="B19" s="62" t="s">
        <v>96</v>
      </c>
      <c r="C19" s="61"/>
      <c r="D19" s="56"/>
    </row>
    <row r="20" spans="1:5" ht="15.75">
      <c r="A20" s="57"/>
      <c r="B20" s="6" t="s">
        <v>70</v>
      </c>
      <c r="C20" s="23">
        <v>16431.84</v>
      </c>
      <c r="D20" s="56"/>
    </row>
    <row r="21" spans="1:5" ht="15.75">
      <c r="A21" s="57"/>
      <c r="B21" s="6" t="s">
        <v>73</v>
      </c>
      <c r="C21" s="23">
        <v>10666.2</v>
      </c>
      <c r="D21" s="56"/>
    </row>
    <row r="22" spans="1:5" ht="15.75">
      <c r="A22" s="57"/>
      <c r="B22" s="6" t="s">
        <v>74</v>
      </c>
      <c r="C22" s="23">
        <v>1469.03</v>
      </c>
      <c r="D22" s="56"/>
    </row>
    <row r="23" spans="1:5" ht="15.75">
      <c r="A23" s="1"/>
      <c r="B23" s="63" t="s">
        <v>97</v>
      </c>
      <c r="C23" s="64">
        <f>SUM(C13:C18)</f>
        <v>321097.10820000002</v>
      </c>
      <c r="D23" s="56"/>
      <c r="E23" s="59"/>
    </row>
    <row r="24" spans="1:5" ht="15.75">
      <c r="A24" s="1"/>
      <c r="B24" s="65" t="s">
        <v>98</v>
      </c>
      <c r="C24" s="64">
        <f>C6+C11-C23</f>
        <v>-24956.26820000005</v>
      </c>
      <c r="D24" s="56"/>
    </row>
    <row r="25" spans="1:5" ht="15.75">
      <c r="A25" s="1"/>
      <c r="B25" s="50"/>
      <c r="C25" s="50"/>
      <c r="D25" s="56"/>
    </row>
    <row r="26" spans="1:5" ht="15.75">
      <c r="A26" s="1"/>
      <c r="B26" s="66" t="s">
        <v>99</v>
      </c>
      <c r="C26" s="66"/>
      <c r="D26" s="56"/>
    </row>
    <row r="27" spans="1:5" ht="15.75">
      <c r="A27" s="1"/>
      <c r="B27" s="66" t="s">
        <v>100</v>
      </c>
      <c r="C27" s="66">
        <v>181210.1</v>
      </c>
      <c r="D27" s="56"/>
    </row>
    <row r="28" spans="1:5" ht="15.75">
      <c r="A28" s="1"/>
      <c r="B28" s="67" t="s">
        <v>101</v>
      </c>
      <c r="C28" s="67">
        <v>133274.95000000001</v>
      </c>
      <c r="D28" s="56"/>
    </row>
    <row r="29" spans="1:5" ht="15.75">
      <c r="A29" s="1"/>
      <c r="B29" s="66" t="s">
        <v>102</v>
      </c>
      <c r="C29" s="66">
        <f>C28-C27</f>
        <v>-47935.149999999994</v>
      </c>
      <c r="D29" s="56"/>
    </row>
    <row r="30" spans="1:5" ht="15.75">
      <c r="A30" s="1"/>
      <c r="B30" s="50"/>
      <c r="C30" s="50"/>
      <c r="D30" s="56"/>
    </row>
    <row r="31" spans="1:5" ht="15.75">
      <c r="A31" s="1"/>
      <c r="B31" s="50"/>
      <c r="C31" s="50"/>
      <c r="D31" s="56"/>
    </row>
    <row r="32" spans="1:5" ht="15.75">
      <c r="A32" s="1"/>
      <c r="B32" s="50"/>
      <c r="C32" s="50"/>
      <c r="D32" s="56"/>
    </row>
    <row r="33" spans="1:4" ht="15.75">
      <c r="A33" s="1"/>
      <c r="B33" s="50"/>
      <c r="C33" s="50"/>
      <c r="D33" s="56"/>
    </row>
    <row r="34" spans="1:4" ht="15.75">
      <c r="A34" s="1" t="s">
        <v>103</v>
      </c>
      <c r="B34" s="50" t="s">
        <v>104</v>
      </c>
      <c r="C34" s="50"/>
      <c r="D34" s="56"/>
    </row>
    <row r="35" spans="1:4" ht="15.75">
      <c r="A35" s="1"/>
      <c r="B35" s="50" t="s">
        <v>105</v>
      </c>
      <c r="C35" s="50"/>
      <c r="D35" s="56"/>
    </row>
    <row r="36" spans="1:4" ht="15.75">
      <c r="A36" s="1"/>
      <c r="B36" s="50" t="s">
        <v>106</v>
      </c>
      <c r="C36" s="50"/>
      <c r="D36" s="56"/>
    </row>
    <row r="37" spans="1:4" ht="15.75">
      <c r="A37" s="1"/>
      <c r="B37" s="50"/>
      <c r="C37" s="50"/>
      <c r="D37" s="56"/>
    </row>
    <row r="38" spans="1:4" ht="15.75">
      <c r="A38" s="1"/>
      <c r="B38" s="50"/>
      <c r="C38" s="50"/>
      <c r="D38" s="56"/>
    </row>
    <row r="39" spans="1:4" ht="15.75">
      <c r="A39" s="1"/>
      <c r="B39" s="50" t="s">
        <v>107</v>
      </c>
      <c r="C39" s="50"/>
      <c r="D39" s="56"/>
    </row>
    <row r="40" spans="1:4" ht="15.75">
      <c r="A40" s="1"/>
      <c r="B40" s="50"/>
      <c r="C40" s="50"/>
      <c r="D40" s="56"/>
    </row>
    <row r="41" spans="1:4" ht="15.75">
      <c r="A41" s="1"/>
      <c r="B41" s="50"/>
      <c r="C41" s="50"/>
      <c r="D41" s="5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2023-03-02T11:34:45Z</dcterms:modified>
</cp:coreProperties>
</file>