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 activeTab="4"/>
  </bookViews>
  <sheets>
    <sheet name="1кв" sheetId="19" r:id="rId1"/>
    <sheet name="2кв" sheetId="20" r:id="rId2"/>
    <sheet name="3кв" sheetId="21" r:id="rId3"/>
    <sheet name="4кв" sheetId="22" r:id="rId4"/>
    <sheet name="отчет" sheetId="23" r:id="rId5"/>
  </sheets>
  <definedNames>
    <definedName name="_xlnm.Print_Area" localSheetId="0">'1кв'!$A$1:$E$57</definedName>
    <definedName name="_xlnm.Print_Area" localSheetId="1">'2кв'!$A$1:$E$53</definedName>
    <definedName name="_xlnm.Print_Area" localSheetId="2">'3кв'!$A$1:$E$58</definedName>
    <definedName name="_xlnm.Print_Area" localSheetId="3">'4кв'!$A$1:$E$53</definedName>
    <definedName name="_xlnm.Print_Area" localSheetId="4">отчет!$A$1:$C$39</definedName>
  </definedNames>
  <calcPr calcId="124519"/>
</workbook>
</file>

<file path=xl/calcChain.xml><?xml version="1.0" encoding="utf-8"?>
<calcChain xmlns="http://schemas.openxmlformats.org/spreadsheetml/2006/main">
  <c r="C17" i="23"/>
  <c r="C18"/>
  <c r="D33" i="19"/>
  <c r="C16" i="23"/>
  <c r="C15"/>
  <c r="C14"/>
  <c r="C13"/>
  <c r="C9"/>
  <c r="C10"/>
  <c r="C8"/>
  <c r="C6"/>
  <c r="C29"/>
  <c r="C11" l="1"/>
  <c r="C23"/>
  <c r="C24" l="1"/>
  <c r="B47" i="22"/>
  <c r="E26"/>
  <c r="B51" l="1"/>
  <c r="B50"/>
  <c r="E23"/>
  <c r="E22"/>
  <c r="B56" i="21"/>
  <c r="E27" i="22" l="1"/>
  <c r="B52" s="1"/>
  <c r="B52" i="21"/>
  <c r="E30"/>
  <c r="E29"/>
  <c r="B55"/>
  <c r="E23"/>
  <c r="E22"/>
  <c r="E31" s="1"/>
  <c r="B57" l="1"/>
  <c r="B58" s="1"/>
  <c r="B53" i="22" s="1"/>
  <c r="B47" i="20"/>
  <c r="B51"/>
  <c r="B50"/>
  <c r="E23"/>
  <c r="E22"/>
  <c r="E26" s="1"/>
  <c r="B52" s="1"/>
  <c r="B53" l="1"/>
  <c r="E34" i="19"/>
  <c r="E29"/>
  <c r="E28"/>
  <c r="E30"/>
  <c r="E31"/>
  <c r="E32"/>
  <c r="E27"/>
  <c r="B54"/>
  <c r="B55" l="1"/>
  <c r="E24"/>
  <c r="E23"/>
  <c r="E22"/>
  <c r="B56" l="1"/>
  <c r="B57" l="1"/>
</calcChain>
</file>

<file path=xl/sharedStrings.xml><?xml version="1.0" encoding="utf-8"?>
<sst xmlns="http://schemas.openxmlformats.org/spreadsheetml/2006/main" count="308" uniqueCount="112">
  <si>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</si>
  <si>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</si>
  <si>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</si>
  <si>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</si>
  <si>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</si>
  <si>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</si>
  <si>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</si>
  <si>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Наименование вида работы
(услуги)2
</t>
  </si>
  <si>
    <t xml:space="preserve">Цена
выполненной работы (оказанной услуги), в рублях
</t>
  </si>
  <si>
    <t xml:space="preserve">Стоимость 3/
сметная стоимость 4 выполненной работы (оказанной услуги) за единицу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</si>
  <si>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</si>
  <si>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</si>
  <si>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</si>
  <si>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</si>
  <si>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 1)</t>
  </si>
  <si>
    <t xml:space="preserve">            (указывается решение общего собрания собственников помещений в многоквартирном доме либо доверенность, дата, номер)</t>
  </si>
  <si>
    <t xml:space="preserve">                                                                                                    (указывается Ф.И.О. уполномоченного лица, должность)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</si>
  <si>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</si>
  <si>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t xml:space="preserve"> </t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</si>
  <si>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</si>
  <si>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</si>
  <si>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</si>
  <si>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</si>
  <si>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Шевченко Григория Александровича</t>
    </r>
  </si>
  <si>
    <t>постоянно</t>
  </si>
  <si>
    <t>г. Россошь, ул. Свердлова, д. 51</t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</si>
  <si>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№51</t>
    </r>
    <r>
      <rPr>
        <sz val="11"/>
        <color theme="1"/>
        <rFont val="Times New Roman"/>
        <family val="1"/>
        <charset val="204"/>
      </rPr>
      <t>,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ул. Свердлова</t>
    </r>
  </si>
  <si>
    <t>Итого расходов:</t>
  </si>
  <si>
    <t>Стоимость материалов</t>
  </si>
  <si>
    <t>руб.</t>
  </si>
  <si>
    <t>Исполнитель - ООО ЖКХ "Локомотив", в лице директора  Шевченко Г. А.</t>
  </si>
  <si>
    <t>Настоящий Акт составлен в 2-х экземплярах, имеющий одинаковую юридическую силу, по одному для каждой Стороны.</t>
  </si>
  <si>
    <r>
      <t xml:space="preserve">именуемый в дальнейшем "Заказчик", в лице  </t>
    </r>
    <r>
      <rPr>
        <b/>
        <u/>
        <sz val="11"/>
        <color theme="1"/>
        <rFont val="Times New Roman"/>
        <family val="1"/>
        <charset val="204"/>
      </rPr>
      <t>Татаренко Ольги Сергеевны</t>
    </r>
  </si>
  <si>
    <t>Информация для собственников:</t>
  </si>
  <si>
    <t>в т.ч. Оплачено</t>
  </si>
  <si>
    <t xml:space="preserve">Итого остаток на конец квартала </t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</si>
  <si>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1"/>
        <color theme="1"/>
        <rFont val="Times New Roman"/>
        <family val="1"/>
        <charset val="204"/>
      </rPr>
      <t>№77  от   01.06.2016 г.</t>
    </r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</si>
  <si>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№19,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собственников №11 от 31.05.2016 г.</t>
    </r>
  </si>
  <si>
    <t>Общая площадь квартир  - 1234,4</t>
  </si>
  <si>
    <t>Расходы по содержанию и тек. Ремонту</t>
  </si>
  <si>
    <t>Заказчик - Собственники МКД, в лице председателя совета МКД Татаренко О.С.</t>
  </si>
  <si>
    <t xml:space="preserve">Общехозяйственные расходы </t>
  </si>
  <si>
    <t>Остаток на начало квартала</t>
  </si>
  <si>
    <t>определена приложением № 9 к договору</t>
  </si>
  <si>
    <t>Услуги по содержанию многоквартирного дома</t>
  </si>
  <si>
    <t>интернет ТТК</t>
  </si>
  <si>
    <t>Дератизация, дезинсекция</t>
  </si>
  <si>
    <t>январь</t>
  </si>
  <si>
    <t>февраль</t>
  </si>
  <si>
    <t>1 квартал</t>
  </si>
  <si>
    <t>Обработка подъездов хлорсодержащими растворами опрыскивание 1 раз в неделю</t>
  </si>
  <si>
    <t>Предъявлено населению 91913,43</t>
  </si>
  <si>
    <t>ч/ч</t>
  </si>
  <si>
    <t xml:space="preserve">интернет Ростелеком </t>
  </si>
  <si>
    <t>за 1 квартал 2022 года</t>
  </si>
  <si>
    <t>"31" 03 2022 г.</t>
  </si>
  <si>
    <t>Заделка олтверстий в стене пеной кв.14</t>
  </si>
  <si>
    <t>Зачиканка стояка КНС кв.14,10,15</t>
  </si>
  <si>
    <t>Опиловка деревьев</t>
  </si>
  <si>
    <t xml:space="preserve">Замена штапика на окне в подьезде </t>
  </si>
  <si>
    <t xml:space="preserve">Устранение течи ГВС в подвале, замена крана на стояке </t>
  </si>
  <si>
    <t>Уборка подвала 2м3</t>
  </si>
  <si>
    <t xml:space="preserve">           2. Всего за период с "01" 01 2022 г. по "31" 03 2022 г. выполнено работ (оказано услуг) на общую сумму семьдесят пять  тысяч пятьсот девяносто два рубля 61 копейка</t>
  </si>
  <si>
    <t>за 2 квартал 2022 года</t>
  </si>
  <si>
    <t>"30" 06 2022 г.</t>
  </si>
  <si>
    <t>2 квартал</t>
  </si>
  <si>
    <t xml:space="preserve">           2. Всего за период с "01" 04 2022 г. по "30" 06 2022 г. выполнено работ (оказано услуг) на общую сумму шестьдесят четыре тысячи восемьсот сорок три рубля 03 копейки</t>
  </si>
  <si>
    <t>за 3 квартал 2022 года</t>
  </si>
  <si>
    <t>"30" 09 2022 г.</t>
  </si>
  <si>
    <t>3 квартал</t>
  </si>
  <si>
    <t>Ремонт козырьков (смета)</t>
  </si>
  <si>
    <t>Штукатурка швов балконной плиты (кв.6)</t>
  </si>
  <si>
    <t>сентябрь</t>
  </si>
  <si>
    <t>Окраска окон снаружи  (смета)</t>
  </si>
  <si>
    <t>Окраска металлоконструкций  (смета)</t>
  </si>
  <si>
    <t>Штукатурка козырьков (кв.6)</t>
  </si>
  <si>
    <t xml:space="preserve">           2. Всего за период с "01" 07 2022 г. по "30" 09 2022 г. выполнено работ (оказано услуг) на общую сумму сто семь тысяч двести сорок девять рублей 01 копейка</t>
  </si>
  <si>
    <t>за 4 квартал 2022 года</t>
  </si>
  <si>
    <t>"31" 12 2022 г.</t>
  </si>
  <si>
    <t>4 квартал</t>
  </si>
  <si>
    <t xml:space="preserve">Уборка подвала </t>
  </si>
  <si>
    <t>октябрь</t>
  </si>
  <si>
    <t>ч/час</t>
  </si>
  <si>
    <t xml:space="preserve">           2. Всего за период с "01" 10 2022 г. по "31" 12 2022 г. выполнено работ (оказано услуг) на общую сумму семьдесят три тысячи четыреста двенадцать рублей 45 копеек</t>
  </si>
  <si>
    <t>ОТЧЕТ</t>
  </si>
  <si>
    <t>О ВЫПОЛНЕННЫХ РАБОТАХ И ДВИЖЕНИИ  СРЕДСТВ</t>
  </si>
  <si>
    <t>НА ЛИЦЕВОМ СЧЕТЕ  за  период  с 01.01.2022г. по 31.12.2022г.</t>
  </si>
  <si>
    <t>Остаток на начало периода</t>
  </si>
  <si>
    <t xml:space="preserve">Доходы: </t>
  </si>
  <si>
    <t>Оплачено в текущем периоде по квитанциям</t>
  </si>
  <si>
    <t>Оплачено за размещение оборудования ТТК</t>
  </si>
  <si>
    <t>Итого доходов:</t>
  </si>
  <si>
    <t>Расходы:</t>
  </si>
  <si>
    <t xml:space="preserve">Услуги по содержанию многоквартирного дома </t>
  </si>
  <si>
    <t>Непредвиденные работы 24ч/ч</t>
  </si>
  <si>
    <t>работы по договору, всего</t>
  </si>
  <si>
    <t>в том числе:</t>
  </si>
  <si>
    <t>Итого расходов</t>
  </si>
  <si>
    <t>Остаток средств на 01.01.2023</t>
  </si>
  <si>
    <t>Справочно:</t>
  </si>
  <si>
    <t>Задолженность населения по оплате на 01.01.2022г.</t>
  </si>
  <si>
    <t>Задолженность населения по оплате на 01.01.2023г.</t>
  </si>
  <si>
    <t>Прирост (+) / уменьшение (-) задолженности за год</t>
  </si>
  <si>
    <t xml:space="preserve">Получил: </t>
  </si>
  <si>
    <t>Отчет за 2022год.</t>
  </si>
  <si>
    <t>Перечень предлагаемых работ на 2023 год.</t>
  </si>
  <si>
    <t>Предложение по структуре тарифа на 2023 год.</t>
  </si>
  <si>
    <t>_____________________________________________</t>
  </si>
  <si>
    <t>по ж.д. ул. Свердлова,51</t>
  </si>
  <si>
    <t>Оплачено за размещение оборудования Ростелеком</t>
  </si>
  <si>
    <t>Начислено всего 367653,72</t>
  </si>
  <si>
    <t>Обработка подъездов хлорсодержащими растворами опрыскивание 1 раз в неделю 1кв.2022</t>
  </si>
</sst>
</file>

<file path=xl/styles.xml><?xml version="1.0" encoding="utf-8"?>
<styleSheet xmlns="http://schemas.openxmlformats.org/spreadsheetml/2006/main">
  <numFmts count="4">
    <numFmt numFmtId="43" formatCode="_-* #,##0.00\ _₽_-;\-* #,##0.00\ _₽_-;_-* &quot;-&quot;??\ _₽_-;_-@_-"/>
    <numFmt numFmtId="164" formatCode="#,##0.00_ ;\-#,##0.00\ "/>
    <numFmt numFmtId="165" formatCode="[$-419]General"/>
    <numFmt numFmtId="166" formatCode="#,##0.00\ _₽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165" fontId="13" fillId="0" borderId="0"/>
    <xf numFmtId="0" fontId="17" fillId="0" borderId="0"/>
    <xf numFmtId="0" fontId="18" fillId="0" borderId="0"/>
  </cellStyleXfs>
  <cellXfs count="90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3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3" fontId="7" fillId="0" borderId="1" xfId="1" applyFont="1" applyBorder="1" applyAlignment="1">
      <alignment horizontal="center" vertical="center" wrapText="1"/>
    </xf>
    <xf numFmtId="0" fontId="7" fillId="0" borderId="0" xfId="0" applyFont="1"/>
    <xf numFmtId="0" fontId="3" fillId="0" borderId="0" xfId="0" applyFont="1" applyAlignment="1"/>
    <xf numFmtId="0" fontId="11" fillId="0" borderId="0" xfId="0" applyFont="1"/>
    <xf numFmtId="164" fontId="7" fillId="0" borderId="0" xfId="1" applyNumberFormat="1" applyFont="1"/>
    <xf numFmtId="164" fontId="4" fillId="0" borderId="0" xfId="1" applyNumberFormat="1" applyFont="1"/>
    <xf numFmtId="43" fontId="4" fillId="0" borderId="0" xfId="0" applyNumberFormat="1" applyFont="1"/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164" fontId="4" fillId="0" borderId="0" xfId="0" applyNumberFormat="1" applyFont="1"/>
    <xf numFmtId="43" fontId="4" fillId="0" borderId="0" xfId="1" applyFont="1"/>
    <xf numFmtId="164" fontId="4" fillId="0" borderId="1" xfId="1" applyNumberFormat="1" applyFont="1" applyBorder="1" applyAlignment="1">
      <alignment horizontal="center" vertical="center" wrapText="1"/>
    </xf>
    <xf numFmtId="0" fontId="12" fillId="0" borderId="0" xfId="0" applyFont="1" applyAlignment="1">
      <alignment horizontal="left" wrapText="1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4" fillId="2" borderId="0" xfId="0" applyFont="1" applyFill="1"/>
    <xf numFmtId="43" fontId="4" fillId="2" borderId="0" xfId="1" applyFont="1" applyFill="1"/>
    <xf numFmtId="0" fontId="4" fillId="0" borderId="0" xfId="0" applyFont="1" applyAlignment="1">
      <alignment horizontal="left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left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5" fillId="0" borderId="0" xfId="0" applyFont="1" applyAlignment="1">
      <alignment horizontal="left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39" fontId="4" fillId="2" borderId="0" xfId="1" applyNumberFormat="1" applyFont="1" applyFill="1"/>
    <xf numFmtId="0" fontId="14" fillId="0" borderId="3" xfId="0" applyFont="1" applyBorder="1" applyAlignment="1">
      <alignment wrapText="1"/>
    </xf>
    <xf numFmtId="0" fontId="15" fillId="0" borderId="0" xfId="0" applyFont="1" applyAlignment="1"/>
    <xf numFmtId="49" fontId="3" fillId="0" borderId="1" xfId="0" applyNumberFormat="1" applyFont="1" applyBorder="1"/>
    <xf numFmtId="166" fontId="7" fillId="0" borderId="1" xfId="1" applyNumberFormat="1" applyFont="1" applyBorder="1" applyAlignment="1">
      <alignment horizontal="center"/>
    </xf>
    <xf numFmtId="4" fontId="15" fillId="0" borderId="0" xfId="0" applyNumberFormat="1" applyFont="1"/>
    <xf numFmtId="0" fontId="3" fillId="0" borderId="0" xfId="0" applyFont="1" applyAlignment="1">
      <alignment horizontal="left"/>
    </xf>
    <xf numFmtId="49" fontId="3" fillId="0" borderId="1" xfId="0" applyNumberFormat="1" applyFont="1" applyBorder="1" applyAlignment="1"/>
    <xf numFmtId="166" fontId="0" fillId="0" borderId="1" xfId="0" applyNumberFormat="1" applyBorder="1" applyAlignment="1">
      <alignment horizontal="center"/>
    </xf>
    <xf numFmtId="164" fontId="4" fillId="0" borderId="0" xfId="1" applyNumberFormat="1" applyFont="1" applyBorder="1"/>
    <xf numFmtId="0" fontId="4" fillId="0" borderId="1" xfId="0" applyFont="1" applyBorder="1" applyAlignment="1">
      <alignment wrapText="1"/>
    </xf>
    <xf numFmtId="166" fontId="7" fillId="0" borderId="1" xfId="0" applyNumberFormat="1" applyFont="1" applyBorder="1" applyAlignment="1">
      <alignment horizontal="center"/>
    </xf>
    <xf numFmtId="4" fontId="3" fillId="0" borderId="0" xfId="0" applyNumberFormat="1" applyFont="1"/>
    <xf numFmtId="0" fontId="3" fillId="0" borderId="0" xfId="0" applyFont="1" applyBorder="1"/>
    <xf numFmtId="2" fontId="4" fillId="2" borderId="1" xfId="1" applyNumberFormat="1" applyFont="1" applyFill="1" applyBorder="1" applyAlignment="1">
      <alignment horizontal="center"/>
    </xf>
    <xf numFmtId="43" fontId="0" fillId="0" borderId="0" xfId="0" applyNumberFormat="1"/>
    <xf numFmtId="49" fontId="3" fillId="0" borderId="4" xfId="0" applyNumberFormat="1" applyFont="1" applyBorder="1" applyAlignment="1">
      <alignment vertical="center" wrapText="1"/>
    </xf>
    <xf numFmtId="2" fontId="4" fillId="0" borderId="1" xfId="1" applyNumberFormat="1" applyFont="1" applyBorder="1" applyAlignment="1">
      <alignment horizontal="center"/>
    </xf>
    <xf numFmtId="49" fontId="3" fillId="0" borderId="1" xfId="0" applyNumberFormat="1" applyFont="1" applyBorder="1" applyAlignment="1">
      <alignment vertical="center" wrapText="1"/>
    </xf>
    <xf numFmtId="49" fontId="3" fillId="0" borderId="1" xfId="0" applyNumberFormat="1" applyFont="1" applyBorder="1" applyAlignment="1">
      <alignment horizontal="left"/>
    </xf>
    <xf numFmtId="2" fontId="7" fillId="0" borderId="1" xfId="1" applyNumberFormat="1" applyFont="1" applyBorder="1" applyAlignment="1">
      <alignment horizontal="center"/>
    </xf>
    <xf numFmtId="49" fontId="8" fillId="0" borderId="1" xfId="0" applyNumberFormat="1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0" fillId="0" borderId="0" xfId="0" applyFont="1"/>
    <xf numFmtId="0" fontId="6" fillId="0" borderId="0" xfId="0" applyFont="1" applyBorder="1" applyAlignment="1">
      <alignment horizontal="center" wrapText="1"/>
    </xf>
    <xf numFmtId="0" fontId="4" fillId="0" borderId="0" xfId="0" applyFont="1" applyAlignment="1">
      <alignment wrapText="1"/>
    </xf>
    <xf numFmtId="0" fontId="4" fillId="2" borderId="0" xfId="0" applyFont="1" applyFill="1" applyAlignment="1">
      <alignment horizontal="left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center" vertical="center" wrapText="1"/>
    </xf>
    <xf numFmtId="0" fontId="7" fillId="0" borderId="2" xfId="0" applyFont="1" applyBorder="1" applyAlignment="1">
      <alignment horizontal="left"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4" fillId="0" borderId="0" xfId="0" applyFont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12" fillId="0" borderId="0" xfId="0" applyFont="1" applyAlignment="1">
      <alignment horizontal="right" wrapText="1"/>
    </xf>
    <xf numFmtId="0" fontId="5" fillId="0" borderId="0" xfId="0" applyFont="1" applyAlignment="1">
      <alignment horizontal="right" wrapText="1"/>
    </xf>
    <xf numFmtId="49" fontId="3" fillId="0" borderId="1" xfId="0" applyNumberFormat="1" applyFont="1" applyBorder="1" applyAlignment="1">
      <alignment horizontal="left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5">
    <cellStyle name="Excel Built-in Normal" xfId="2"/>
    <cellStyle name="Обычный" xfId="0" builtinId="0"/>
    <cellStyle name="Обычный 2" xfId="3"/>
    <cellStyle name="Обычный 3" xfId="4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57"/>
  <sheetViews>
    <sheetView view="pageBreakPreview" topLeftCell="A23" zoomScaleSheetLayoutView="100" workbookViewId="0">
      <selection activeCell="D31" sqref="D31"/>
    </sheetView>
  </sheetViews>
  <sheetFormatPr defaultColWidth="9.140625" defaultRowHeight="15"/>
  <cols>
    <col min="1" max="1" width="31.5703125" style="2" customWidth="1"/>
    <col min="2" max="2" width="20.28515625" style="2" customWidth="1"/>
    <col min="3" max="3" width="13" style="2" customWidth="1"/>
    <col min="4" max="4" width="14.85546875" style="2" customWidth="1"/>
    <col min="5" max="5" width="14.140625" style="2" customWidth="1"/>
    <col min="6" max="6" width="10.7109375" style="2" bestFit="1" customWidth="1"/>
    <col min="7" max="7" width="9.140625" style="2"/>
    <col min="8" max="8" width="12.42578125" style="2" customWidth="1"/>
    <col min="9" max="16384" width="9.140625" style="2"/>
  </cols>
  <sheetData>
    <row r="1" spans="1:5" ht="15.75">
      <c r="A1" s="80" t="s">
        <v>11</v>
      </c>
      <c r="B1" s="80"/>
      <c r="C1" s="80"/>
      <c r="D1" s="80"/>
      <c r="E1" s="80"/>
    </row>
    <row r="2" spans="1:5" ht="30.75" customHeight="1">
      <c r="A2" s="81" t="s">
        <v>12</v>
      </c>
      <c r="B2" s="82"/>
      <c r="C2" s="82"/>
      <c r="D2" s="82"/>
      <c r="E2" s="82"/>
    </row>
    <row r="3" spans="1:5">
      <c r="A3" s="83" t="s">
        <v>54</v>
      </c>
      <c r="B3" s="83"/>
      <c r="C3" s="83"/>
      <c r="D3" s="83"/>
      <c r="E3" s="83"/>
    </row>
    <row r="4" spans="1:5" s="1" customFormat="1" ht="15.6" customHeight="1">
      <c r="A4" s="24" t="s">
        <v>13</v>
      </c>
      <c r="B4" s="25"/>
      <c r="C4" s="25"/>
      <c r="D4" s="84" t="s">
        <v>55</v>
      </c>
      <c r="E4" s="84"/>
    </row>
    <row r="5" spans="1:5">
      <c r="A5" s="27"/>
      <c r="B5" s="4"/>
      <c r="C5" s="4"/>
      <c r="D5" s="4"/>
      <c r="E5" s="4"/>
    </row>
    <row r="6" spans="1:5">
      <c r="A6" s="72" t="s">
        <v>0</v>
      </c>
      <c r="B6" s="72"/>
      <c r="C6" s="72"/>
      <c r="D6" s="72"/>
      <c r="E6" s="72"/>
    </row>
    <row r="7" spans="1:5">
      <c r="A7" s="79" t="s">
        <v>25</v>
      </c>
      <c r="B7" s="79"/>
      <c r="C7" s="79"/>
      <c r="D7" s="79"/>
      <c r="E7" s="79"/>
    </row>
    <row r="8" spans="1:5">
      <c r="A8" s="75" t="s">
        <v>1</v>
      </c>
      <c r="B8" s="75"/>
      <c r="C8" s="75"/>
      <c r="D8" s="75"/>
      <c r="E8" s="75"/>
    </row>
    <row r="9" spans="1:5">
      <c r="A9" s="72" t="s">
        <v>32</v>
      </c>
      <c r="B9" s="72"/>
      <c r="C9" s="72"/>
      <c r="D9" s="72"/>
      <c r="E9" s="72"/>
    </row>
    <row r="10" spans="1:5" ht="25.9" customHeight="1">
      <c r="A10" s="76" t="s">
        <v>14</v>
      </c>
      <c r="B10" s="77"/>
      <c r="C10" s="77"/>
      <c r="D10" s="77"/>
      <c r="E10" s="77"/>
    </row>
    <row r="11" spans="1:5">
      <c r="A11" s="72" t="s">
        <v>37</v>
      </c>
      <c r="B11" s="72"/>
      <c r="C11" s="72"/>
      <c r="D11" s="72"/>
      <c r="E11" s="72"/>
    </row>
    <row r="12" spans="1:5">
      <c r="A12" s="75" t="s">
        <v>15</v>
      </c>
      <c r="B12" s="78"/>
      <c r="C12" s="78"/>
      <c r="D12" s="78"/>
      <c r="E12" s="78"/>
    </row>
    <row r="13" spans="1:5">
      <c r="A13" s="72" t="s">
        <v>22</v>
      </c>
      <c r="B13" s="72"/>
      <c r="C13" s="72"/>
      <c r="D13" s="72"/>
      <c r="E13" s="72"/>
    </row>
    <row r="14" spans="1:5" ht="11.25" customHeight="1">
      <c r="A14" s="75" t="s">
        <v>2</v>
      </c>
      <c r="B14" s="78"/>
      <c r="C14" s="78"/>
      <c r="D14" s="78"/>
      <c r="E14" s="78"/>
    </row>
    <row r="15" spans="1:5">
      <c r="A15" s="72" t="s">
        <v>23</v>
      </c>
      <c r="B15" s="72"/>
      <c r="C15" s="72"/>
      <c r="D15" s="72"/>
      <c r="E15" s="72"/>
    </row>
    <row r="16" spans="1:5" ht="10.5" customHeight="1">
      <c r="A16" s="75" t="s">
        <v>16</v>
      </c>
      <c r="B16" s="78"/>
      <c r="C16" s="78"/>
      <c r="D16" s="78"/>
      <c r="E16" s="78"/>
    </row>
    <row r="17" spans="1:8" ht="31.5" customHeight="1">
      <c r="A17" s="72" t="s">
        <v>17</v>
      </c>
      <c r="B17" s="72"/>
      <c r="C17" s="72"/>
      <c r="D17" s="72"/>
      <c r="E17" s="72"/>
    </row>
    <row r="18" spans="1:8" ht="61.5" customHeight="1">
      <c r="A18" s="72" t="s">
        <v>36</v>
      </c>
      <c r="B18" s="72"/>
      <c r="C18" s="72"/>
      <c r="D18" s="72"/>
      <c r="E18" s="72"/>
    </row>
    <row r="19" spans="1:8" ht="33.75" customHeight="1">
      <c r="A19" s="70" t="s">
        <v>26</v>
      </c>
      <c r="B19" s="70"/>
      <c r="C19" s="70"/>
      <c r="D19" s="70"/>
      <c r="E19" s="70"/>
    </row>
    <row r="20" spans="1:8">
      <c r="A20" s="70"/>
      <c r="B20" s="70"/>
      <c r="C20" s="70"/>
      <c r="D20" s="70"/>
      <c r="E20" s="70"/>
      <c r="F20" s="2">
        <v>1234.4000000000001</v>
      </c>
      <c r="G20" s="2">
        <v>3</v>
      </c>
    </row>
    <row r="21" spans="1:8" ht="13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8" ht="38.25">
      <c r="A22" s="19" t="s">
        <v>44</v>
      </c>
      <c r="B22" s="8" t="s">
        <v>43</v>
      </c>
      <c r="C22" s="3" t="s">
        <v>4</v>
      </c>
      <c r="D22" s="3">
        <v>13.91</v>
      </c>
      <c r="E22" s="7">
        <f>D22*F20*G20</f>
        <v>51511.512000000002</v>
      </c>
      <c r="H22" s="18"/>
    </row>
    <row r="23" spans="1:8" ht="45">
      <c r="A23" s="6" t="s">
        <v>50</v>
      </c>
      <c r="B23" s="8" t="s">
        <v>49</v>
      </c>
      <c r="C23" s="3" t="s">
        <v>4</v>
      </c>
      <c r="D23" s="3"/>
      <c r="E23" s="7">
        <f>1226.1*3</f>
        <v>3678.2999999999997</v>
      </c>
      <c r="H23" s="18"/>
    </row>
    <row r="24" spans="1:8">
      <c r="A24" s="6" t="s">
        <v>41</v>
      </c>
      <c r="B24" s="8" t="s">
        <v>24</v>
      </c>
      <c r="C24" s="3" t="s">
        <v>4</v>
      </c>
      <c r="D24" s="3">
        <v>3.6</v>
      </c>
      <c r="E24" s="7">
        <f>D24*F20*G20</f>
        <v>13331.52</v>
      </c>
      <c r="H24" s="18"/>
    </row>
    <row r="25" spans="1:8">
      <c r="A25" s="6" t="s">
        <v>46</v>
      </c>
      <c r="B25" s="8" t="s">
        <v>49</v>
      </c>
      <c r="C25" s="3" t="s">
        <v>4</v>
      </c>
      <c r="D25" s="3"/>
      <c r="E25" s="7">
        <v>0</v>
      </c>
      <c r="H25" s="18"/>
    </row>
    <row r="26" spans="1:8" ht="15.75">
      <c r="A26" s="6" t="s">
        <v>28</v>
      </c>
      <c r="B26" s="8" t="s">
        <v>49</v>
      </c>
      <c r="C26" s="3" t="s">
        <v>29</v>
      </c>
      <c r="D26" s="20"/>
      <c r="E26" s="23">
        <v>635.15</v>
      </c>
      <c r="H26" s="18"/>
    </row>
    <row r="27" spans="1:8" ht="30">
      <c r="A27" s="6" t="s">
        <v>56</v>
      </c>
      <c r="B27" s="8" t="s">
        <v>47</v>
      </c>
      <c r="C27" s="3" t="s">
        <v>52</v>
      </c>
      <c r="D27" s="3">
        <v>4</v>
      </c>
      <c r="E27" s="7">
        <f>D27*218.47</f>
        <v>873.88</v>
      </c>
      <c r="H27" s="18"/>
    </row>
    <row r="28" spans="1:8" ht="30">
      <c r="A28" s="6" t="s">
        <v>57</v>
      </c>
      <c r="B28" s="8" t="s">
        <v>47</v>
      </c>
      <c r="C28" s="3" t="s">
        <v>52</v>
      </c>
      <c r="D28" s="3">
        <v>2</v>
      </c>
      <c r="E28" s="7">
        <f>D28*218.47</f>
        <v>436.94</v>
      </c>
      <c r="H28" s="18"/>
    </row>
    <row r="29" spans="1:8">
      <c r="A29" s="6" t="s">
        <v>58</v>
      </c>
      <c r="B29" s="8" t="s">
        <v>48</v>
      </c>
      <c r="C29" s="3" t="s">
        <v>52</v>
      </c>
      <c r="D29" s="3">
        <v>2.66</v>
      </c>
      <c r="E29" s="7">
        <f>D29*218.47</f>
        <v>581.13020000000006</v>
      </c>
      <c r="H29" s="18"/>
    </row>
    <row r="30" spans="1:8" ht="30">
      <c r="A30" s="6" t="s">
        <v>59</v>
      </c>
      <c r="B30" s="8" t="s">
        <v>48</v>
      </c>
      <c r="C30" s="3" t="s">
        <v>52</v>
      </c>
      <c r="D30" s="3">
        <v>6</v>
      </c>
      <c r="E30" s="7">
        <f t="shared" ref="E30:E32" si="0">D30*218.47</f>
        <v>1310.82</v>
      </c>
      <c r="H30" s="18"/>
    </row>
    <row r="31" spans="1:8" ht="30">
      <c r="A31" s="6" t="s">
        <v>60</v>
      </c>
      <c r="B31" s="8" t="s">
        <v>48</v>
      </c>
      <c r="C31" s="3" t="s">
        <v>52</v>
      </c>
      <c r="D31" s="3">
        <v>4</v>
      </c>
      <c r="E31" s="7">
        <f t="shared" si="0"/>
        <v>873.88</v>
      </c>
      <c r="H31" s="18"/>
    </row>
    <row r="32" spans="1:8">
      <c r="A32" s="6" t="s">
        <v>61</v>
      </c>
      <c r="B32" s="8" t="s">
        <v>48</v>
      </c>
      <c r="C32" s="3" t="s">
        <v>52</v>
      </c>
      <c r="D32" s="3">
        <v>10.8</v>
      </c>
      <c r="E32" s="7">
        <f t="shared" si="0"/>
        <v>2359.4760000000001</v>
      </c>
      <c r="H32" s="18"/>
    </row>
    <row r="33" spans="1:8">
      <c r="A33" s="6"/>
      <c r="B33" s="8"/>
      <c r="C33" s="3"/>
      <c r="D33" s="3">
        <f>SUM(D27:D32)</f>
        <v>29.46</v>
      </c>
      <c r="E33" s="7"/>
      <c r="F33" s="68"/>
      <c r="H33" s="18"/>
    </row>
    <row r="34" spans="1:8" s="13" customFormat="1" ht="14.25">
      <c r="A34" s="9" t="s">
        <v>27</v>
      </c>
      <c r="B34" s="10"/>
      <c r="C34" s="11"/>
      <c r="D34" s="11"/>
      <c r="E34" s="12">
        <f>SUM(E22:E33)</f>
        <v>75592.608200000017</v>
      </c>
    </row>
    <row r="36" spans="1:8" ht="28.5" customHeight="1">
      <c r="A36" s="71" t="s">
        <v>62</v>
      </c>
      <c r="B36" s="71"/>
      <c r="C36" s="71"/>
      <c r="D36" s="71"/>
      <c r="E36" s="71"/>
    </row>
    <row r="37" spans="1:8" ht="30" customHeight="1">
      <c r="A37" s="72" t="s">
        <v>21</v>
      </c>
      <c r="B37" s="72"/>
      <c r="C37" s="72"/>
      <c r="D37" s="72"/>
      <c r="E37" s="72"/>
    </row>
    <row r="38" spans="1:8" ht="13.9" customHeight="1">
      <c r="A38" s="72" t="s">
        <v>20</v>
      </c>
      <c r="B38" s="72"/>
      <c r="C38" s="72"/>
      <c r="D38" s="72"/>
      <c r="E38" s="72"/>
    </row>
    <row r="39" spans="1:8" ht="31.5" customHeight="1">
      <c r="A39" s="72" t="s">
        <v>31</v>
      </c>
      <c r="B39" s="72"/>
      <c r="C39" s="72"/>
      <c r="D39" s="72"/>
      <c r="E39" s="72"/>
    </row>
    <row r="40" spans="1:8">
      <c r="A40" s="72" t="s">
        <v>18</v>
      </c>
      <c r="B40" s="72"/>
      <c r="C40" s="72"/>
      <c r="D40" s="72"/>
      <c r="E40" s="72"/>
    </row>
    <row r="41" spans="1:8">
      <c r="A41" s="73" t="s">
        <v>5</v>
      </c>
      <c r="B41" s="73"/>
      <c r="C41" s="73"/>
      <c r="D41" s="73"/>
      <c r="E41" s="73"/>
    </row>
    <row r="42" spans="1:8">
      <c r="A42" s="72" t="s">
        <v>18</v>
      </c>
      <c r="B42" s="72"/>
      <c r="C42" s="72"/>
      <c r="D42" s="72"/>
      <c r="E42" s="72"/>
    </row>
    <row r="43" spans="1:8" ht="13.9" customHeight="1">
      <c r="A43" s="74" t="s">
        <v>30</v>
      </c>
      <c r="B43" s="74"/>
      <c r="C43" s="74"/>
      <c r="D43" s="74"/>
      <c r="E43" s="74"/>
    </row>
    <row r="44" spans="1:8">
      <c r="B44" s="69" t="s">
        <v>19</v>
      </c>
      <c r="C44" s="69"/>
      <c r="D44" s="69"/>
      <c r="E44" s="5" t="s">
        <v>6</v>
      </c>
    </row>
    <row r="45" spans="1:8">
      <c r="A45" s="26"/>
      <c r="B45" s="26"/>
      <c r="C45" s="26"/>
      <c r="D45" s="26"/>
      <c r="E45" s="26"/>
    </row>
    <row r="46" spans="1:8" ht="13.9" customHeight="1">
      <c r="A46" s="74" t="s">
        <v>40</v>
      </c>
      <c r="B46" s="74"/>
      <c r="C46" s="74"/>
      <c r="D46" s="74"/>
      <c r="E46" s="74"/>
    </row>
    <row r="47" spans="1:8">
      <c r="B47" s="69" t="s">
        <v>19</v>
      </c>
      <c r="C47" s="69"/>
      <c r="D47" s="69"/>
      <c r="E47" s="5" t="s">
        <v>6</v>
      </c>
    </row>
    <row r="49" spans="1:6">
      <c r="A49" s="2" t="s">
        <v>38</v>
      </c>
    </row>
    <row r="50" spans="1:6">
      <c r="A50" s="13" t="s">
        <v>33</v>
      </c>
    </row>
    <row r="51" spans="1:6">
      <c r="A51" s="2" t="s">
        <v>42</v>
      </c>
      <c r="B51" s="16">
        <v>-122568.03</v>
      </c>
    </row>
    <row r="52" spans="1:6" ht="15.75">
      <c r="A52" s="14" t="s">
        <v>51</v>
      </c>
      <c r="B52" s="17"/>
    </row>
    <row r="53" spans="1:6">
      <c r="A53" s="2" t="s">
        <v>34</v>
      </c>
      <c r="B53" s="17">
        <v>96457.33</v>
      </c>
    </row>
    <row r="54" spans="1:6">
      <c r="A54" s="2" t="s">
        <v>45</v>
      </c>
      <c r="B54" s="22">
        <f>110*3</f>
        <v>330</v>
      </c>
    </row>
    <row r="55" spans="1:6">
      <c r="A55" s="29" t="s">
        <v>53</v>
      </c>
      <c r="B55" s="30">
        <f>150*8</f>
        <v>1200</v>
      </c>
    </row>
    <row r="56" spans="1:6" ht="30">
      <c r="A56" s="28" t="s">
        <v>39</v>
      </c>
      <c r="B56" s="17">
        <f>E34</f>
        <v>75592.608200000017</v>
      </c>
      <c r="F56" s="21"/>
    </row>
    <row r="57" spans="1:6">
      <c r="A57" s="15" t="s">
        <v>35</v>
      </c>
      <c r="B57" s="16">
        <f>B51+B53+B54+B55-B56</f>
        <v>-100173.30820000001</v>
      </c>
    </row>
  </sheetData>
  <mergeCells count="30">
    <mergeCell ref="A7:E7"/>
    <mergeCell ref="A1:E1"/>
    <mergeCell ref="A2:E2"/>
    <mergeCell ref="A3:E3"/>
    <mergeCell ref="D4:E4"/>
    <mergeCell ref="A6:E6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B47:D47"/>
    <mergeCell ref="A20:E20"/>
    <mergeCell ref="A36:E36"/>
    <mergeCell ref="A37:E37"/>
    <mergeCell ref="A38:E38"/>
    <mergeCell ref="A39:E39"/>
    <mergeCell ref="A40:E40"/>
    <mergeCell ref="A41:E41"/>
    <mergeCell ref="A42:E42"/>
    <mergeCell ref="A43:E43"/>
    <mergeCell ref="B44:D44"/>
    <mergeCell ref="A46:E46"/>
  </mergeCells>
  <printOptions horizontalCentered="1"/>
  <pageMargins left="0.31496062992125984" right="0.31496062992125984" top="0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53"/>
  <sheetViews>
    <sheetView view="pageBreakPreview" topLeftCell="A16" zoomScaleSheetLayoutView="100" workbookViewId="0">
      <selection activeCell="B51" sqref="B51"/>
    </sheetView>
  </sheetViews>
  <sheetFormatPr defaultColWidth="9.140625" defaultRowHeight="15"/>
  <cols>
    <col min="1" max="1" width="31.5703125" style="2" customWidth="1"/>
    <col min="2" max="2" width="20.28515625" style="2" customWidth="1"/>
    <col min="3" max="3" width="13" style="2" customWidth="1"/>
    <col min="4" max="4" width="14.85546875" style="2" customWidth="1"/>
    <col min="5" max="5" width="14.140625" style="2" customWidth="1"/>
    <col min="6" max="6" width="10.7109375" style="2" bestFit="1" customWidth="1"/>
    <col min="7" max="7" width="9.140625" style="2"/>
    <col min="8" max="8" width="12.42578125" style="2" customWidth="1"/>
    <col min="9" max="16384" width="9.140625" style="2"/>
  </cols>
  <sheetData>
    <row r="1" spans="1:5" ht="15.75">
      <c r="A1" s="80" t="s">
        <v>11</v>
      </c>
      <c r="B1" s="80"/>
      <c r="C1" s="80"/>
      <c r="D1" s="80"/>
      <c r="E1" s="80"/>
    </row>
    <row r="2" spans="1:5" ht="30.75" customHeight="1">
      <c r="A2" s="81" t="s">
        <v>12</v>
      </c>
      <c r="B2" s="82"/>
      <c r="C2" s="82"/>
      <c r="D2" s="82"/>
      <c r="E2" s="82"/>
    </row>
    <row r="3" spans="1:5">
      <c r="A3" s="83" t="s">
        <v>63</v>
      </c>
      <c r="B3" s="83"/>
      <c r="C3" s="83"/>
      <c r="D3" s="83"/>
      <c r="E3" s="83"/>
    </row>
    <row r="4" spans="1:5" s="1" customFormat="1" ht="15.6" customHeight="1">
      <c r="A4" s="39" t="s">
        <v>13</v>
      </c>
      <c r="B4" s="4"/>
      <c r="C4" s="4"/>
      <c r="D4" s="85" t="s">
        <v>64</v>
      </c>
      <c r="E4" s="85"/>
    </row>
    <row r="5" spans="1:5">
      <c r="A5" s="33"/>
      <c r="B5" s="4"/>
      <c r="C5" s="4"/>
      <c r="D5" s="4"/>
      <c r="E5" s="4"/>
    </row>
    <row r="6" spans="1:5">
      <c r="A6" s="72" t="s">
        <v>0</v>
      </c>
      <c r="B6" s="72"/>
      <c r="C6" s="72"/>
      <c r="D6" s="72"/>
      <c r="E6" s="72"/>
    </row>
    <row r="7" spans="1:5">
      <c r="A7" s="79" t="s">
        <v>25</v>
      </c>
      <c r="B7" s="79"/>
      <c r="C7" s="79"/>
      <c r="D7" s="79"/>
      <c r="E7" s="79"/>
    </row>
    <row r="8" spans="1:5">
      <c r="A8" s="75" t="s">
        <v>1</v>
      </c>
      <c r="B8" s="75"/>
      <c r="C8" s="75"/>
      <c r="D8" s="75"/>
      <c r="E8" s="75"/>
    </row>
    <row r="9" spans="1:5">
      <c r="A9" s="72" t="s">
        <v>32</v>
      </c>
      <c r="B9" s="72"/>
      <c r="C9" s="72"/>
      <c r="D9" s="72"/>
      <c r="E9" s="72"/>
    </row>
    <row r="10" spans="1:5" ht="25.9" customHeight="1">
      <c r="A10" s="76" t="s">
        <v>14</v>
      </c>
      <c r="B10" s="77"/>
      <c r="C10" s="77"/>
      <c r="D10" s="77"/>
      <c r="E10" s="77"/>
    </row>
    <row r="11" spans="1:5">
      <c r="A11" s="72" t="s">
        <v>37</v>
      </c>
      <c r="B11" s="72"/>
      <c r="C11" s="72"/>
      <c r="D11" s="72"/>
      <c r="E11" s="72"/>
    </row>
    <row r="12" spans="1:5">
      <c r="A12" s="75" t="s">
        <v>15</v>
      </c>
      <c r="B12" s="78"/>
      <c r="C12" s="78"/>
      <c r="D12" s="78"/>
      <c r="E12" s="78"/>
    </row>
    <row r="13" spans="1:5">
      <c r="A13" s="72" t="s">
        <v>22</v>
      </c>
      <c r="B13" s="72"/>
      <c r="C13" s="72"/>
      <c r="D13" s="72"/>
      <c r="E13" s="72"/>
    </row>
    <row r="14" spans="1:5" ht="11.25" customHeight="1">
      <c r="A14" s="75" t="s">
        <v>2</v>
      </c>
      <c r="B14" s="78"/>
      <c r="C14" s="78"/>
      <c r="D14" s="78"/>
      <c r="E14" s="78"/>
    </row>
    <row r="15" spans="1:5">
      <c r="A15" s="72" t="s">
        <v>23</v>
      </c>
      <c r="B15" s="72"/>
      <c r="C15" s="72"/>
      <c r="D15" s="72"/>
      <c r="E15" s="72"/>
    </row>
    <row r="16" spans="1:5" ht="10.5" customHeight="1">
      <c r="A16" s="75" t="s">
        <v>16</v>
      </c>
      <c r="B16" s="78"/>
      <c r="C16" s="78"/>
      <c r="D16" s="78"/>
      <c r="E16" s="78"/>
    </row>
    <row r="17" spans="1:8" ht="31.5" customHeight="1">
      <c r="A17" s="72" t="s">
        <v>17</v>
      </c>
      <c r="B17" s="72"/>
      <c r="C17" s="72"/>
      <c r="D17" s="72"/>
      <c r="E17" s="72"/>
    </row>
    <row r="18" spans="1:8" ht="61.5" customHeight="1">
      <c r="A18" s="72" t="s">
        <v>36</v>
      </c>
      <c r="B18" s="72"/>
      <c r="C18" s="72"/>
      <c r="D18" s="72"/>
      <c r="E18" s="72"/>
    </row>
    <row r="19" spans="1:8" ht="33.75" customHeight="1">
      <c r="A19" s="70" t="s">
        <v>26</v>
      </c>
      <c r="B19" s="70"/>
      <c r="C19" s="70"/>
      <c r="D19" s="70"/>
      <c r="E19" s="70"/>
    </row>
    <row r="20" spans="1:8">
      <c r="A20" s="70"/>
      <c r="B20" s="70"/>
      <c r="C20" s="70"/>
      <c r="D20" s="70"/>
      <c r="E20" s="70"/>
      <c r="F20" s="2">
        <v>1234.4000000000001</v>
      </c>
      <c r="G20" s="2">
        <v>3</v>
      </c>
    </row>
    <row r="21" spans="1:8" ht="13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8" ht="38.25">
      <c r="A22" s="19" t="s">
        <v>44</v>
      </c>
      <c r="B22" s="8" t="s">
        <v>43</v>
      </c>
      <c r="C22" s="3" t="s">
        <v>4</v>
      </c>
      <c r="D22" s="3">
        <v>13.91</v>
      </c>
      <c r="E22" s="7">
        <f>D22*F20*G20</f>
        <v>51511.512000000002</v>
      </c>
      <c r="H22" s="18"/>
    </row>
    <row r="23" spans="1:8">
      <c r="A23" s="6" t="s">
        <v>41</v>
      </c>
      <c r="B23" s="8" t="s">
        <v>24</v>
      </c>
      <c r="C23" s="3" t="s">
        <v>4</v>
      </c>
      <c r="D23" s="3">
        <v>3.6</v>
      </c>
      <c r="E23" s="7">
        <f>D23*F20*G20</f>
        <v>13331.52</v>
      </c>
      <c r="H23" s="18"/>
    </row>
    <row r="24" spans="1:8">
      <c r="A24" s="6" t="s">
        <v>46</v>
      </c>
      <c r="B24" s="8" t="s">
        <v>65</v>
      </c>
      <c r="C24" s="3" t="s">
        <v>4</v>
      </c>
      <c r="D24" s="3"/>
      <c r="E24" s="7">
        <v>0</v>
      </c>
      <c r="H24" s="18"/>
    </row>
    <row r="25" spans="1:8" ht="15.75">
      <c r="A25" s="6" t="s">
        <v>28</v>
      </c>
      <c r="B25" s="8" t="s">
        <v>65</v>
      </c>
      <c r="C25" s="3" t="s">
        <v>29</v>
      </c>
      <c r="D25" s="20"/>
      <c r="E25" s="23">
        <v>0</v>
      </c>
      <c r="H25" s="18"/>
    </row>
    <row r="26" spans="1:8" s="13" customFormat="1" ht="14.25">
      <c r="A26" s="9" t="s">
        <v>27</v>
      </c>
      <c r="B26" s="10"/>
      <c r="C26" s="11"/>
      <c r="D26" s="11"/>
      <c r="E26" s="12">
        <f>SUM(E22:E25)</f>
        <v>64843.032000000007</v>
      </c>
    </row>
    <row r="28" spans="1:8" ht="28.5" customHeight="1">
      <c r="A28" s="71" t="s">
        <v>66</v>
      </c>
      <c r="B28" s="71"/>
      <c r="C28" s="71"/>
      <c r="D28" s="71"/>
      <c r="E28" s="71"/>
    </row>
    <row r="29" spans="1:8" ht="30" customHeight="1">
      <c r="A29" s="72" t="s">
        <v>21</v>
      </c>
      <c r="B29" s="72"/>
      <c r="C29" s="72"/>
      <c r="D29" s="72"/>
      <c r="E29" s="72"/>
    </row>
    <row r="30" spans="1:8" ht="13.9" customHeight="1">
      <c r="A30" s="72" t="s">
        <v>20</v>
      </c>
      <c r="B30" s="72"/>
      <c r="C30" s="72"/>
      <c r="D30" s="72"/>
      <c r="E30" s="72"/>
    </row>
    <row r="31" spans="1:8" ht="31.5" customHeight="1">
      <c r="A31" s="72" t="s">
        <v>31</v>
      </c>
      <c r="B31" s="72"/>
      <c r="C31" s="72"/>
      <c r="D31" s="72"/>
      <c r="E31" s="72"/>
    </row>
    <row r="32" spans="1:8">
      <c r="A32" s="72" t="s">
        <v>18</v>
      </c>
      <c r="B32" s="72"/>
      <c r="C32" s="72"/>
      <c r="D32" s="72"/>
      <c r="E32" s="72"/>
    </row>
    <row r="33" spans="1:5">
      <c r="A33" s="31"/>
      <c r="B33" s="31"/>
      <c r="C33" s="31"/>
      <c r="D33" s="31"/>
      <c r="E33" s="31"/>
    </row>
    <row r="34" spans="1:5">
      <c r="A34" s="31"/>
      <c r="B34" s="31"/>
      <c r="C34" s="31"/>
      <c r="D34" s="31"/>
      <c r="E34" s="31"/>
    </row>
    <row r="35" spans="1:5">
      <c r="A35" s="31"/>
      <c r="B35" s="31"/>
      <c r="C35" s="31"/>
      <c r="D35" s="31"/>
      <c r="E35" s="31"/>
    </row>
    <row r="36" spans="1:5">
      <c r="A36" s="31"/>
      <c r="B36" s="31"/>
      <c r="C36" s="31"/>
      <c r="D36" s="31"/>
      <c r="E36" s="31"/>
    </row>
    <row r="37" spans="1:5">
      <c r="A37" s="73" t="s">
        <v>5</v>
      </c>
      <c r="B37" s="73"/>
      <c r="C37" s="73"/>
      <c r="D37" s="73"/>
      <c r="E37" s="73"/>
    </row>
    <row r="38" spans="1:5">
      <c r="A38" s="72" t="s">
        <v>18</v>
      </c>
      <c r="B38" s="72"/>
      <c r="C38" s="72"/>
      <c r="D38" s="72"/>
      <c r="E38" s="72"/>
    </row>
    <row r="39" spans="1:5" ht="13.9" customHeight="1">
      <c r="A39" s="74" t="s">
        <v>30</v>
      </c>
      <c r="B39" s="74"/>
      <c r="C39" s="74"/>
      <c r="D39" s="74"/>
      <c r="E39" s="74"/>
    </row>
    <row r="40" spans="1:5">
      <c r="B40" s="69" t="s">
        <v>19</v>
      </c>
      <c r="C40" s="69"/>
      <c r="D40" s="69"/>
      <c r="E40" s="5" t="s">
        <v>6</v>
      </c>
    </row>
    <row r="41" spans="1:5">
      <c r="A41" s="32"/>
      <c r="B41" s="32"/>
      <c r="C41" s="32"/>
      <c r="D41" s="32"/>
      <c r="E41" s="32"/>
    </row>
    <row r="42" spans="1:5" ht="13.9" customHeight="1">
      <c r="A42" s="74" t="s">
        <v>40</v>
      </c>
      <c r="B42" s="74"/>
      <c r="C42" s="74"/>
      <c r="D42" s="74"/>
      <c r="E42" s="74"/>
    </row>
    <row r="43" spans="1:5">
      <c r="B43" s="69" t="s">
        <v>19</v>
      </c>
      <c r="C43" s="69"/>
      <c r="D43" s="69"/>
      <c r="E43" s="5" t="s">
        <v>6</v>
      </c>
    </row>
    <row r="45" spans="1:5">
      <c r="A45" s="2" t="s">
        <v>38</v>
      </c>
    </row>
    <row r="46" spans="1:5">
      <c r="A46" s="13" t="s">
        <v>33</v>
      </c>
    </row>
    <row r="47" spans="1:5">
      <c r="A47" s="2" t="s">
        <v>42</v>
      </c>
      <c r="B47" s="16">
        <f>'1кв'!B57</f>
        <v>-100173.30820000001</v>
      </c>
    </row>
    <row r="48" spans="1:5" ht="15.75">
      <c r="A48" s="14" t="s">
        <v>51</v>
      </c>
      <c r="B48" s="17"/>
    </row>
    <row r="49" spans="1:6">
      <c r="A49" s="2" t="s">
        <v>34</v>
      </c>
      <c r="B49" s="17">
        <v>97224.18</v>
      </c>
    </row>
    <row r="50" spans="1:6">
      <c r="A50" s="2" t="s">
        <v>45</v>
      </c>
      <c r="B50" s="22">
        <f>110*3</f>
        <v>330</v>
      </c>
    </row>
    <row r="51" spans="1:6">
      <c r="A51" s="29" t="s">
        <v>53</v>
      </c>
      <c r="B51" s="30">
        <f>150*8</f>
        <v>1200</v>
      </c>
    </row>
    <row r="52" spans="1:6" ht="30">
      <c r="A52" s="34" t="s">
        <v>39</v>
      </c>
      <c r="B52" s="17">
        <f>E26</f>
        <v>64843.032000000007</v>
      </c>
      <c r="F52" s="21"/>
    </row>
    <row r="53" spans="1:6">
      <c r="A53" s="15" t="s">
        <v>35</v>
      </c>
      <c r="B53" s="16">
        <f>B47+B49+B50+B51-B52</f>
        <v>-66262.160200000028</v>
      </c>
    </row>
  </sheetData>
  <mergeCells count="30">
    <mergeCell ref="B43:D43"/>
    <mergeCell ref="A20:E20"/>
    <mergeCell ref="A28:E28"/>
    <mergeCell ref="A29:E29"/>
    <mergeCell ref="A30:E30"/>
    <mergeCell ref="A31:E31"/>
    <mergeCell ref="A32:E32"/>
    <mergeCell ref="A37:E37"/>
    <mergeCell ref="A38:E38"/>
    <mergeCell ref="A39:E39"/>
    <mergeCell ref="B40:D40"/>
    <mergeCell ref="A42:E42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7:E7"/>
    <mergeCell ref="A1:E1"/>
    <mergeCell ref="A2:E2"/>
    <mergeCell ref="A3:E3"/>
    <mergeCell ref="D4:E4"/>
    <mergeCell ref="A6:E6"/>
  </mergeCells>
  <printOptions horizontalCentered="1"/>
  <pageMargins left="0.31496062992125984" right="0.31496062992125984" top="0" bottom="0.35433070866141736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58"/>
  <sheetViews>
    <sheetView view="pageBreakPreview" topLeftCell="A19" zoomScaleSheetLayoutView="100" workbookViewId="0">
      <selection activeCell="E30" sqref="E30"/>
    </sheetView>
  </sheetViews>
  <sheetFormatPr defaultColWidth="9.140625" defaultRowHeight="15"/>
  <cols>
    <col min="1" max="1" width="31.5703125" style="2" customWidth="1"/>
    <col min="2" max="2" width="20.28515625" style="2" customWidth="1"/>
    <col min="3" max="3" width="13" style="2" customWidth="1"/>
    <col min="4" max="4" width="14.85546875" style="2" customWidth="1"/>
    <col min="5" max="5" width="14.140625" style="2" customWidth="1"/>
    <col min="6" max="6" width="10.7109375" style="2" bestFit="1" customWidth="1"/>
    <col min="7" max="7" width="9.140625" style="2"/>
    <col min="8" max="8" width="12.42578125" style="2" customWidth="1"/>
    <col min="9" max="16384" width="9.140625" style="2"/>
  </cols>
  <sheetData>
    <row r="1" spans="1:5" ht="15.75">
      <c r="A1" s="80" t="s">
        <v>11</v>
      </c>
      <c r="B1" s="80"/>
      <c r="C1" s="80"/>
      <c r="D1" s="80"/>
      <c r="E1" s="80"/>
    </row>
    <row r="2" spans="1:5" ht="30.75" customHeight="1">
      <c r="A2" s="81" t="s">
        <v>12</v>
      </c>
      <c r="B2" s="82"/>
      <c r="C2" s="82"/>
      <c r="D2" s="82"/>
      <c r="E2" s="82"/>
    </row>
    <row r="3" spans="1:5">
      <c r="A3" s="83" t="s">
        <v>67</v>
      </c>
      <c r="B3" s="83"/>
      <c r="C3" s="83"/>
      <c r="D3" s="83"/>
      <c r="E3" s="83"/>
    </row>
    <row r="4" spans="1:5" s="1" customFormat="1" ht="15.6" customHeight="1">
      <c r="A4" s="39" t="s">
        <v>13</v>
      </c>
      <c r="B4" s="4"/>
      <c r="C4" s="4"/>
      <c r="D4" s="85" t="s">
        <v>68</v>
      </c>
      <c r="E4" s="85"/>
    </row>
    <row r="5" spans="1:5">
      <c r="A5" s="38"/>
      <c r="B5" s="4"/>
      <c r="C5" s="4"/>
      <c r="D5" s="4"/>
      <c r="E5" s="4"/>
    </row>
    <row r="6" spans="1:5">
      <c r="A6" s="72" t="s">
        <v>0</v>
      </c>
      <c r="B6" s="72"/>
      <c r="C6" s="72"/>
      <c r="D6" s="72"/>
      <c r="E6" s="72"/>
    </row>
    <row r="7" spans="1:5">
      <c r="A7" s="79" t="s">
        <v>25</v>
      </c>
      <c r="B7" s="79"/>
      <c r="C7" s="79"/>
      <c r="D7" s="79"/>
      <c r="E7" s="79"/>
    </row>
    <row r="8" spans="1:5">
      <c r="A8" s="75" t="s">
        <v>1</v>
      </c>
      <c r="B8" s="75"/>
      <c r="C8" s="75"/>
      <c r="D8" s="75"/>
      <c r="E8" s="75"/>
    </row>
    <row r="9" spans="1:5">
      <c r="A9" s="72" t="s">
        <v>32</v>
      </c>
      <c r="B9" s="72"/>
      <c r="C9" s="72"/>
      <c r="D9" s="72"/>
      <c r="E9" s="72"/>
    </row>
    <row r="10" spans="1:5" ht="25.9" customHeight="1">
      <c r="A10" s="76" t="s">
        <v>14</v>
      </c>
      <c r="B10" s="77"/>
      <c r="C10" s="77"/>
      <c r="D10" s="77"/>
      <c r="E10" s="77"/>
    </row>
    <row r="11" spans="1:5">
      <c r="A11" s="72" t="s">
        <v>37</v>
      </c>
      <c r="B11" s="72"/>
      <c r="C11" s="72"/>
      <c r="D11" s="72"/>
      <c r="E11" s="72"/>
    </row>
    <row r="12" spans="1:5">
      <c r="A12" s="75" t="s">
        <v>15</v>
      </c>
      <c r="B12" s="78"/>
      <c r="C12" s="78"/>
      <c r="D12" s="78"/>
      <c r="E12" s="78"/>
    </row>
    <row r="13" spans="1:5">
      <c r="A13" s="72" t="s">
        <v>22</v>
      </c>
      <c r="B13" s="72"/>
      <c r="C13" s="72"/>
      <c r="D13" s="72"/>
      <c r="E13" s="72"/>
    </row>
    <row r="14" spans="1:5" ht="11.25" customHeight="1">
      <c r="A14" s="75" t="s">
        <v>2</v>
      </c>
      <c r="B14" s="78"/>
      <c r="C14" s="78"/>
      <c r="D14" s="78"/>
      <c r="E14" s="78"/>
    </row>
    <row r="15" spans="1:5">
      <c r="A15" s="72" t="s">
        <v>23</v>
      </c>
      <c r="B15" s="72"/>
      <c r="C15" s="72"/>
      <c r="D15" s="72"/>
      <c r="E15" s="72"/>
    </row>
    <row r="16" spans="1:5" ht="10.5" customHeight="1">
      <c r="A16" s="75" t="s">
        <v>16</v>
      </c>
      <c r="B16" s="78"/>
      <c r="C16" s="78"/>
      <c r="D16" s="78"/>
      <c r="E16" s="78"/>
    </row>
    <row r="17" spans="1:8" ht="31.5" customHeight="1">
      <c r="A17" s="72" t="s">
        <v>17</v>
      </c>
      <c r="B17" s="72"/>
      <c r="C17" s="72"/>
      <c r="D17" s="72"/>
      <c r="E17" s="72"/>
    </row>
    <row r="18" spans="1:8" ht="61.5" customHeight="1">
      <c r="A18" s="72" t="s">
        <v>36</v>
      </c>
      <c r="B18" s="72"/>
      <c r="C18" s="72"/>
      <c r="D18" s="72"/>
      <c r="E18" s="72"/>
    </row>
    <row r="19" spans="1:8" ht="33.75" customHeight="1">
      <c r="A19" s="70" t="s">
        <v>26</v>
      </c>
      <c r="B19" s="70"/>
      <c r="C19" s="70"/>
      <c r="D19" s="70"/>
      <c r="E19" s="70"/>
    </row>
    <row r="20" spans="1:8">
      <c r="A20" s="70"/>
      <c r="B20" s="70"/>
      <c r="C20" s="70"/>
      <c r="D20" s="70"/>
      <c r="E20" s="70"/>
      <c r="F20" s="2">
        <v>1234.4000000000001</v>
      </c>
      <c r="G20" s="2">
        <v>3</v>
      </c>
    </row>
    <row r="21" spans="1:8" ht="13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8" ht="38.25">
      <c r="A22" s="19" t="s">
        <v>44</v>
      </c>
      <c r="B22" s="8" t="s">
        <v>43</v>
      </c>
      <c r="C22" s="3" t="s">
        <v>4</v>
      </c>
      <c r="D22" s="3">
        <v>15.02</v>
      </c>
      <c r="E22" s="7">
        <f>D22*F20*G20</f>
        <v>55622.064000000006</v>
      </c>
      <c r="H22" s="18"/>
    </row>
    <row r="23" spans="1:8">
      <c r="A23" s="6" t="s">
        <v>41</v>
      </c>
      <c r="B23" s="8" t="s">
        <v>24</v>
      </c>
      <c r="C23" s="3" t="s">
        <v>4</v>
      </c>
      <c r="D23" s="3">
        <v>3.9</v>
      </c>
      <c r="E23" s="7">
        <f>D23*F20*G20</f>
        <v>14442.48</v>
      </c>
      <c r="H23" s="18"/>
    </row>
    <row r="24" spans="1:8">
      <c r="A24" s="6" t="s">
        <v>46</v>
      </c>
      <c r="B24" s="8" t="s">
        <v>69</v>
      </c>
      <c r="C24" s="3" t="s">
        <v>4</v>
      </c>
      <c r="D24" s="3"/>
      <c r="E24" s="7">
        <v>0</v>
      </c>
      <c r="H24" s="18"/>
    </row>
    <row r="25" spans="1:8" ht="15.75">
      <c r="A25" s="6" t="s">
        <v>28</v>
      </c>
      <c r="B25" s="8" t="s">
        <v>69</v>
      </c>
      <c r="C25" s="3" t="s">
        <v>29</v>
      </c>
      <c r="D25" s="20"/>
      <c r="E25" s="23">
        <v>1067</v>
      </c>
      <c r="H25" s="18"/>
    </row>
    <row r="26" spans="1:8" ht="15.75">
      <c r="A26" s="6" t="s">
        <v>70</v>
      </c>
      <c r="B26" s="8" t="s">
        <v>72</v>
      </c>
      <c r="C26" s="3" t="s">
        <v>29</v>
      </c>
      <c r="D26" s="20"/>
      <c r="E26" s="23">
        <v>16431.84</v>
      </c>
      <c r="H26" s="18"/>
    </row>
    <row r="27" spans="1:8" ht="15.75">
      <c r="A27" s="6" t="s">
        <v>73</v>
      </c>
      <c r="B27" s="8" t="s">
        <v>72</v>
      </c>
      <c r="C27" s="3" t="s">
        <v>29</v>
      </c>
      <c r="D27" s="20"/>
      <c r="E27" s="23">
        <v>10666.2</v>
      </c>
      <c r="H27" s="18"/>
    </row>
    <row r="28" spans="1:8" ht="30">
      <c r="A28" s="6" t="s">
        <v>74</v>
      </c>
      <c r="B28" s="8" t="s">
        <v>72</v>
      </c>
      <c r="C28" s="3" t="s">
        <v>29</v>
      </c>
      <c r="D28" s="20"/>
      <c r="E28" s="23">
        <v>1469.03</v>
      </c>
      <c r="H28" s="18"/>
    </row>
    <row r="29" spans="1:8" ht="15.75">
      <c r="A29" s="6" t="s">
        <v>75</v>
      </c>
      <c r="B29" s="8" t="s">
        <v>72</v>
      </c>
      <c r="C29" s="3" t="s">
        <v>52</v>
      </c>
      <c r="D29" s="20">
        <v>24</v>
      </c>
      <c r="E29" s="23">
        <f>D29*235.95</f>
        <v>5662.7999999999993</v>
      </c>
      <c r="H29" s="18"/>
    </row>
    <row r="30" spans="1:8" ht="30">
      <c r="A30" s="6" t="s">
        <v>71</v>
      </c>
      <c r="B30" s="8" t="s">
        <v>72</v>
      </c>
      <c r="C30" s="3" t="s">
        <v>52</v>
      </c>
      <c r="D30" s="20">
        <v>8</v>
      </c>
      <c r="E30" s="23">
        <f>D30*235.95</f>
        <v>1887.6</v>
      </c>
      <c r="H30" s="18"/>
    </row>
    <row r="31" spans="1:8" s="13" customFormat="1" ht="14.25">
      <c r="A31" s="9" t="s">
        <v>27</v>
      </c>
      <c r="B31" s="10"/>
      <c r="C31" s="11"/>
      <c r="D31" s="11"/>
      <c r="E31" s="12">
        <f>SUM(E22:E30)</f>
        <v>107249.01400000001</v>
      </c>
    </row>
    <row r="33" spans="1:5" ht="28.5" customHeight="1">
      <c r="A33" s="71" t="s">
        <v>76</v>
      </c>
      <c r="B33" s="71"/>
      <c r="C33" s="71"/>
      <c r="D33" s="71"/>
      <c r="E33" s="71"/>
    </row>
    <row r="34" spans="1:5" ht="30" customHeight="1">
      <c r="A34" s="72" t="s">
        <v>21</v>
      </c>
      <c r="B34" s="72"/>
      <c r="C34" s="72"/>
      <c r="D34" s="72"/>
      <c r="E34" s="72"/>
    </row>
    <row r="35" spans="1:5" ht="13.9" customHeight="1">
      <c r="A35" s="72" t="s">
        <v>20</v>
      </c>
      <c r="B35" s="72"/>
      <c r="C35" s="72"/>
      <c r="D35" s="72"/>
      <c r="E35" s="72"/>
    </row>
    <row r="36" spans="1:5" ht="31.5" customHeight="1">
      <c r="A36" s="72" t="s">
        <v>31</v>
      </c>
      <c r="B36" s="72"/>
      <c r="C36" s="72"/>
      <c r="D36" s="72"/>
      <c r="E36" s="72"/>
    </row>
    <row r="37" spans="1:5">
      <c r="A37" s="72" t="s">
        <v>18</v>
      </c>
      <c r="B37" s="72"/>
      <c r="C37" s="72"/>
      <c r="D37" s="72"/>
      <c r="E37" s="72"/>
    </row>
    <row r="38" spans="1:5">
      <c r="A38" s="36"/>
      <c r="B38" s="36"/>
      <c r="C38" s="36"/>
      <c r="D38" s="36"/>
      <c r="E38" s="36"/>
    </row>
    <row r="39" spans="1:5">
      <c r="A39" s="36"/>
      <c r="B39" s="36"/>
      <c r="C39" s="36"/>
      <c r="D39" s="36"/>
      <c r="E39" s="36"/>
    </row>
    <row r="40" spans="1:5">
      <c r="A40" s="36"/>
      <c r="B40" s="36"/>
      <c r="C40" s="36"/>
      <c r="D40" s="36"/>
      <c r="E40" s="36"/>
    </row>
    <row r="41" spans="1:5">
      <c r="A41" s="36"/>
      <c r="B41" s="36"/>
      <c r="C41" s="36"/>
      <c r="D41" s="36"/>
      <c r="E41" s="36"/>
    </row>
    <row r="42" spans="1:5">
      <c r="A42" s="73" t="s">
        <v>5</v>
      </c>
      <c r="B42" s="73"/>
      <c r="C42" s="73"/>
      <c r="D42" s="73"/>
      <c r="E42" s="73"/>
    </row>
    <row r="43" spans="1:5">
      <c r="A43" s="72" t="s">
        <v>18</v>
      </c>
      <c r="B43" s="72"/>
      <c r="C43" s="72"/>
      <c r="D43" s="72"/>
      <c r="E43" s="72"/>
    </row>
    <row r="44" spans="1:5" ht="13.9" customHeight="1">
      <c r="A44" s="74" t="s">
        <v>30</v>
      </c>
      <c r="B44" s="74"/>
      <c r="C44" s="74"/>
      <c r="D44" s="74"/>
      <c r="E44" s="74"/>
    </row>
    <row r="45" spans="1:5">
      <c r="B45" s="69" t="s">
        <v>19</v>
      </c>
      <c r="C45" s="69"/>
      <c r="D45" s="69"/>
      <c r="E45" s="5" t="s">
        <v>6</v>
      </c>
    </row>
    <row r="46" spans="1:5">
      <c r="A46" s="37"/>
      <c r="B46" s="37"/>
      <c r="C46" s="37"/>
      <c r="D46" s="37"/>
      <c r="E46" s="37"/>
    </row>
    <row r="47" spans="1:5" ht="13.9" customHeight="1">
      <c r="A47" s="74" t="s">
        <v>40</v>
      </c>
      <c r="B47" s="74"/>
      <c r="C47" s="74"/>
      <c r="D47" s="74"/>
      <c r="E47" s="74"/>
    </row>
    <row r="48" spans="1:5">
      <c r="B48" s="69" t="s">
        <v>19</v>
      </c>
      <c r="C48" s="69"/>
      <c r="D48" s="69"/>
      <c r="E48" s="5" t="s">
        <v>6</v>
      </c>
    </row>
    <row r="50" spans="1:6">
      <c r="A50" s="2" t="s">
        <v>38</v>
      </c>
    </row>
    <row r="51" spans="1:6">
      <c r="A51" s="13" t="s">
        <v>33</v>
      </c>
    </row>
    <row r="52" spans="1:6">
      <c r="A52" s="2" t="s">
        <v>42</v>
      </c>
      <c r="B52" s="16">
        <f>'2кв'!B53</f>
        <v>-66262.160200000028</v>
      </c>
    </row>
    <row r="53" spans="1:6" ht="15.75">
      <c r="A53" s="14" t="s">
        <v>51</v>
      </c>
      <c r="B53" s="17"/>
    </row>
    <row r="54" spans="1:6">
      <c r="A54" s="2" t="s">
        <v>34</v>
      </c>
      <c r="B54" s="17">
        <v>106509.13</v>
      </c>
    </row>
    <row r="55" spans="1:6">
      <c r="A55" s="2" t="s">
        <v>45</v>
      </c>
      <c r="B55" s="22">
        <f>110*3</f>
        <v>330</v>
      </c>
    </row>
    <row r="56" spans="1:6">
      <c r="A56" s="29" t="s">
        <v>53</v>
      </c>
      <c r="B56" s="44">
        <f>-7*150</f>
        <v>-1050</v>
      </c>
    </row>
    <row r="57" spans="1:6" ht="30">
      <c r="A57" s="35" t="s">
        <v>39</v>
      </c>
      <c r="B57" s="17">
        <f>E31</f>
        <v>107249.01400000001</v>
      </c>
      <c r="F57" s="21"/>
    </row>
    <row r="58" spans="1:6">
      <c r="A58" s="15" t="s">
        <v>35</v>
      </c>
      <c r="B58" s="16">
        <f>B52+B54+B55+B56-B57</f>
        <v>-67722.044200000033</v>
      </c>
    </row>
  </sheetData>
  <mergeCells count="30">
    <mergeCell ref="A7:E7"/>
    <mergeCell ref="A1:E1"/>
    <mergeCell ref="A2:E2"/>
    <mergeCell ref="A3:E3"/>
    <mergeCell ref="D4:E4"/>
    <mergeCell ref="A6:E6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B48:D48"/>
    <mergeCell ref="A20:E20"/>
    <mergeCell ref="A33:E33"/>
    <mergeCell ref="A34:E34"/>
    <mergeCell ref="A35:E35"/>
    <mergeCell ref="A36:E36"/>
    <mergeCell ref="A37:E37"/>
    <mergeCell ref="A42:E42"/>
    <mergeCell ref="A43:E43"/>
    <mergeCell ref="A44:E44"/>
    <mergeCell ref="B45:D45"/>
    <mergeCell ref="A47:E47"/>
  </mergeCells>
  <printOptions horizontalCentered="1"/>
  <pageMargins left="0.31496062992125984" right="0.31496062992125984" top="0" bottom="0.35433070866141736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H53"/>
  <sheetViews>
    <sheetView view="pageBreakPreview" topLeftCell="A31" zoomScaleSheetLayoutView="100" workbookViewId="0">
      <selection activeCell="B53" sqref="B53"/>
    </sheetView>
  </sheetViews>
  <sheetFormatPr defaultColWidth="9.140625" defaultRowHeight="15"/>
  <cols>
    <col min="1" max="1" width="31.5703125" style="2" customWidth="1"/>
    <col min="2" max="2" width="20.28515625" style="2" customWidth="1"/>
    <col min="3" max="3" width="13" style="2" customWidth="1"/>
    <col min="4" max="4" width="14.85546875" style="2" customWidth="1"/>
    <col min="5" max="5" width="14.140625" style="2" customWidth="1"/>
    <col min="6" max="6" width="10.7109375" style="2" bestFit="1" customWidth="1"/>
    <col min="7" max="7" width="9.140625" style="2"/>
    <col min="8" max="8" width="12.42578125" style="2" customWidth="1"/>
    <col min="9" max="16384" width="9.140625" style="2"/>
  </cols>
  <sheetData>
    <row r="1" spans="1:5" ht="15.75">
      <c r="A1" s="80" t="s">
        <v>11</v>
      </c>
      <c r="B1" s="80"/>
      <c r="C1" s="80"/>
      <c r="D1" s="80"/>
      <c r="E1" s="80"/>
    </row>
    <row r="2" spans="1:5" ht="30.75" customHeight="1">
      <c r="A2" s="81" t="s">
        <v>12</v>
      </c>
      <c r="B2" s="82"/>
      <c r="C2" s="82"/>
      <c r="D2" s="82"/>
      <c r="E2" s="82"/>
    </row>
    <row r="3" spans="1:5">
      <c r="A3" s="83" t="s">
        <v>77</v>
      </c>
      <c r="B3" s="83"/>
      <c r="C3" s="83"/>
      <c r="D3" s="83"/>
      <c r="E3" s="83"/>
    </row>
    <row r="4" spans="1:5" s="1" customFormat="1" ht="15.6" customHeight="1">
      <c r="A4" s="39" t="s">
        <v>13</v>
      </c>
      <c r="B4" s="4"/>
      <c r="C4" s="4"/>
      <c r="D4" s="85" t="s">
        <v>78</v>
      </c>
      <c r="E4" s="85"/>
    </row>
    <row r="5" spans="1:5">
      <c r="A5" s="43"/>
      <c r="B5" s="4"/>
      <c r="C5" s="4"/>
      <c r="D5" s="4"/>
      <c r="E5" s="4"/>
    </row>
    <row r="6" spans="1:5">
      <c r="A6" s="72" t="s">
        <v>0</v>
      </c>
      <c r="B6" s="72"/>
      <c r="C6" s="72"/>
      <c r="D6" s="72"/>
      <c r="E6" s="72"/>
    </row>
    <row r="7" spans="1:5">
      <c r="A7" s="79" t="s">
        <v>25</v>
      </c>
      <c r="B7" s="79"/>
      <c r="C7" s="79"/>
      <c r="D7" s="79"/>
      <c r="E7" s="79"/>
    </row>
    <row r="8" spans="1:5">
      <c r="A8" s="75" t="s">
        <v>1</v>
      </c>
      <c r="B8" s="75"/>
      <c r="C8" s="75"/>
      <c r="D8" s="75"/>
      <c r="E8" s="75"/>
    </row>
    <row r="9" spans="1:5">
      <c r="A9" s="72" t="s">
        <v>32</v>
      </c>
      <c r="B9" s="72"/>
      <c r="C9" s="72"/>
      <c r="D9" s="72"/>
      <c r="E9" s="72"/>
    </row>
    <row r="10" spans="1:5" ht="25.9" customHeight="1">
      <c r="A10" s="76" t="s">
        <v>14</v>
      </c>
      <c r="B10" s="77"/>
      <c r="C10" s="77"/>
      <c r="D10" s="77"/>
      <c r="E10" s="77"/>
    </row>
    <row r="11" spans="1:5">
      <c r="A11" s="72" t="s">
        <v>37</v>
      </c>
      <c r="B11" s="72"/>
      <c r="C11" s="72"/>
      <c r="D11" s="72"/>
      <c r="E11" s="72"/>
    </row>
    <row r="12" spans="1:5">
      <c r="A12" s="75" t="s">
        <v>15</v>
      </c>
      <c r="B12" s="78"/>
      <c r="C12" s="78"/>
      <c r="D12" s="78"/>
      <c r="E12" s="78"/>
    </row>
    <row r="13" spans="1:5">
      <c r="A13" s="72" t="s">
        <v>22</v>
      </c>
      <c r="B13" s="72"/>
      <c r="C13" s="72"/>
      <c r="D13" s="72"/>
      <c r="E13" s="72"/>
    </row>
    <row r="14" spans="1:5" ht="11.25" customHeight="1">
      <c r="A14" s="75" t="s">
        <v>2</v>
      </c>
      <c r="B14" s="78"/>
      <c r="C14" s="78"/>
      <c r="D14" s="78"/>
      <c r="E14" s="78"/>
    </row>
    <row r="15" spans="1:5">
      <c r="A15" s="72" t="s">
        <v>23</v>
      </c>
      <c r="B15" s="72"/>
      <c r="C15" s="72"/>
      <c r="D15" s="72"/>
      <c r="E15" s="72"/>
    </row>
    <row r="16" spans="1:5" ht="10.5" customHeight="1">
      <c r="A16" s="75" t="s">
        <v>16</v>
      </c>
      <c r="B16" s="78"/>
      <c r="C16" s="78"/>
      <c r="D16" s="78"/>
      <c r="E16" s="78"/>
    </row>
    <row r="17" spans="1:8" ht="31.5" customHeight="1">
      <c r="A17" s="72" t="s">
        <v>17</v>
      </c>
      <c r="B17" s="72"/>
      <c r="C17" s="72"/>
      <c r="D17" s="72"/>
      <c r="E17" s="72"/>
    </row>
    <row r="18" spans="1:8" ht="61.5" customHeight="1">
      <c r="A18" s="72" t="s">
        <v>36</v>
      </c>
      <c r="B18" s="72"/>
      <c r="C18" s="72"/>
      <c r="D18" s="72"/>
      <c r="E18" s="72"/>
    </row>
    <row r="19" spans="1:8" ht="33.75" customHeight="1">
      <c r="A19" s="70" t="s">
        <v>26</v>
      </c>
      <c r="B19" s="70"/>
      <c r="C19" s="70"/>
      <c r="D19" s="70"/>
      <c r="E19" s="70"/>
    </row>
    <row r="20" spans="1:8">
      <c r="A20" s="70"/>
      <c r="B20" s="70"/>
      <c r="C20" s="70"/>
      <c r="D20" s="70"/>
      <c r="E20" s="70"/>
      <c r="F20" s="2">
        <v>1234.4000000000001</v>
      </c>
      <c r="G20" s="2">
        <v>3</v>
      </c>
    </row>
    <row r="21" spans="1:8" ht="13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8" ht="38.25">
      <c r="A22" s="19" t="s">
        <v>44</v>
      </c>
      <c r="B22" s="8" t="s">
        <v>43</v>
      </c>
      <c r="C22" s="3" t="s">
        <v>4</v>
      </c>
      <c r="D22" s="3">
        <v>15.02</v>
      </c>
      <c r="E22" s="7">
        <f>D22*F20*G20</f>
        <v>55622.064000000006</v>
      </c>
      <c r="H22" s="18"/>
    </row>
    <row r="23" spans="1:8">
      <c r="A23" s="6" t="s">
        <v>41</v>
      </c>
      <c r="B23" s="8" t="s">
        <v>24</v>
      </c>
      <c r="C23" s="3" t="s">
        <v>4</v>
      </c>
      <c r="D23" s="3">
        <v>3.9</v>
      </c>
      <c r="E23" s="7">
        <f>D23*F20*G20</f>
        <v>14442.48</v>
      </c>
      <c r="H23" s="18"/>
    </row>
    <row r="24" spans="1:8">
      <c r="A24" s="6" t="s">
        <v>46</v>
      </c>
      <c r="B24" s="8" t="s">
        <v>79</v>
      </c>
      <c r="C24" s="3" t="s">
        <v>4</v>
      </c>
      <c r="D24" s="3"/>
      <c r="E24" s="7">
        <v>0</v>
      </c>
      <c r="H24" s="18"/>
    </row>
    <row r="25" spans="1:8" ht="15.75">
      <c r="A25" s="6" t="s">
        <v>28</v>
      </c>
      <c r="B25" s="8" t="s">
        <v>79</v>
      </c>
      <c r="C25" s="3" t="s">
        <v>29</v>
      </c>
      <c r="D25" s="20"/>
      <c r="E25" s="23">
        <v>1932.21</v>
      </c>
      <c r="H25" s="18"/>
    </row>
    <row r="26" spans="1:8" ht="15.75">
      <c r="A26" s="45" t="s">
        <v>80</v>
      </c>
      <c r="B26" s="8" t="s">
        <v>81</v>
      </c>
      <c r="C26" s="3" t="s">
        <v>82</v>
      </c>
      <c r="D26" s="20">
        <v>6</v>
      </c>
      <c r="E26" s="23">
        <f>D26*235.95</f>
        <v>1415.6999999999998</v>
      </c>
      <c r="H26" s="18"/>
    </row>
    <row r="27" spans="1:8" s="13" customFormat="1" ht="14.25">
      <c r="A27" s="9" t="s">
        <v>27</v>
      </c>
      <c r="B27" s="10"/>
      <c r="C27" s="11"/>
      <c r="D27" s="11"/>
      <c r="E27" s="12">
        <f>SUM(E22:E26)</f>
        <v>73412.454000000012</v>
      </c>
    </row>
    <row r="29" spans="1:8" ht="28.5" customHeight="1">
      <c r="A29" s="71" t="s">
        <v>83</v>
      </c>
      <c r="B29" s="71"/>
      <c r="C29" s="71"/>
      <c r="D29" s="71"/>
      <c r="E29" s="71"/>
    </row>
    <row r="30" spans="1:8" ht="30" customHeight="1">
      <c r="A30" s="72" t="s">
        <v>21</v>
      </c>
      <c r="B30" s="72"/>
      <c r="C30" s="72"/>
      <c r="D30" s="72"/>
      <c r="E30" s="72"/>
    </row>
    <row r="31" spans="1:8" ht="13.9" customHeight="1">
      <c r="A31" s="72" t="s">
        <v>20</v>
      </c>
      <c r="B31" s="72"/>
      <c r="C31" s="72"/>
      <c r="D31" s="72"/>
      <c r="E31" s="72"/>
    </row>
    <row r="32" spans="1:8" ht="31.5" customHeight="1">
      <c r="A32" s="72" t="s">
        <v>31</v>
      </c>
      <c r="B32" s="72"/>
      <c r="C32" s="72"/>
      <c r="D32" s="72"/>
      <c r="E32" s="72"/>
    </row>
    <row r="33" spans="1:5">
      <c r="A33" s="72" t="s">
        <v>18</v>
      </c>
      <c r="B33" s="72"/>
      <c r="C33" s="72"/>
      <c r="D33" s="72"/>
      <c r="E33" s="72"/>
    </row>
    <row r="34" spans="1:5">
      <c r="A34" s="40"/>
      <c r="B34" s="40"/>
      <c r="C34" s="40"/>
      <c r="D34" s="40"/>
      <c r="E34" s="40"/>
    </row>
    <row r="35" spans="1:5">
      <c r="A35" s="40"/>
      <c r="B35" s="40"/>
      <c r="C35" s="40"/>
      <c r="D35" s="40"/>
      <c r="E35" s="40"/>
    </row>
    <row r="36" spans="1:5">
      <c r="A36" s="40"/>
      <c r="B36" s="40"/>
      <c r="C36" s="40"/>
      <c r="D36" s="40"/>
      <c r="E36" s="40"/>
    </row>
    <row r="37" spans="1:5">
      <c r="A37" s="73" t="s">
        <v>5</v>
      </c>
      <c r="B37" s="73"/>
      <c r="C37" s="73"/>
      <c r="D37" s="73"/>
      <c r="E37" s="73"/>
    </row>
    <row r="38" spans="1:5">
      <c r="A38" s="72" t="s">
        <v>18</v>
      </c>
      <c r="B38" s="72"/>
      <c r="C38" s="72"/>
      <c r="D38" s="72"/>
      <c r="E38" s="72"/>
    </row>
    <row r="39" spans="1:5" ht="13.9" customHeight="1">
      <c r="A39" s="74" t="s">
        <v>30</v>
      </c>
      <c r="B39" s="74"/>
      <c r="C39" s="74"/>
      <c r="D39" s="74"/>
      <c r="E39" s="74"/>
    </row>
    <row r="40" spans="1:5">
      <c r="B40" s="69" t="s">
        <v>19</v>
      </c>
      <c r="C40" s="69"/>
      <c r="D40" s="69"/>
      <c r="E40" s="5" t="s">
        <v>6</v>
      </c>
    </row>
    <row r="41" spans="1:5">
      <c r="A41" s="42"/>
      <c r="B41" s="42"/>
      <c r="C41" s="42"/>
      <c r="D41" s="42"/>
      <c r="E41" s="42"/>
    </row>
    <row r="42" spans="1:5" ht="13.9" customHeight="1">
      <c r="A42" s="74" t="s">
        <v>40</v>
      </c>
      <c r="B42" s="74"/>
      <c r="C42" s="74"/>
      <c r="D42" s="74"/>
      <c r="E42" s="74"/>
    </row>
    <row r="43" spans="1:5">
      <c r="B43" s="69" t="s">
        <v>19</v>
      </c>
      <c r="C43" s="69"/>
      <c r="D43" s="69"/>
      <c r="E43" s="5" t="s">
        <v>6</v>
      </c>
    </row>
    <row r="45" spans="1:5">
      <c r="A45" s="2" t="s">
        <v>38</v>
      </c>
    </row>
    <row r="46" spans="1:5">
      <c r="A46" s="13" t="s">
        <v>33</v>
      </c>
    </row>
    <row r="47" spans="1:5">
      <c r="A47" s="2" t="s">
        <v>42</v>
      </c>
      <c r="B47" s="16">
        <f>'3кв'!B58</f>
        <v>-67722.044200000033</v>
      </c>
    </row>
    <row r="48" spans="1:5" ht="15.75">
      <c r="A48" s="14" t="s">
        <v>51</v>
      </c>
      <c r="B48" s="17"/>
    </row>
    <row r="49" spans="1:6">
      <c r="A49" s="2" t="s">
        <v>34</v>
      </c>
      <c r="B49" s="17">
        <v>115398.23</v>
      </c>
    </row>
    <row r="50" spans="1:6">
      <c r="A50" s="2" t="s">
        <v>45</v>
      </c>
      <c r="B50" s="22">
        <f>110*3</f>
        <v>330</v>
      </c>
    </row>
    <row r="51" spans="1:6">
      <c r="A51" s="29" t="s">
        <v>53</v>
      </c>
      <c r="B51" s="44">
        <f>150*3</f>
        <v>450</v>
      </c>
    </row>
    <row r="52" spans="1:6" ht="30">
      <c r="A52" s="41" t="s">
        <v>39</v>
      </c>
      <c r="B52" s="17">
        <f>E27</f>
        <v>73412.454000000012</v>
      </c>
      <c r="F52" s="21"/>
    </row>
    <row r="53" spans="1:6">
      <c r="A53" s="15" t="s">
        <v>35</v>
      </c>
      <c r="B53" s="16">
        <f>B47+B49+B50+B51-B52</f>
        <v>-24956.26820000005</v>
      </c>
    </row>
  </sheetData>
  <mergeCells count="30">
    <mergeCell ref="B43:D43"/>
    <mergeCell ref="A20:E20"/>
    <mergeCell ref="A29:E29"/>
    <mergeCell ref="A30:E30"/>
    <mergeCell ref="A31:E31"/>
    <mergeCell ref="A32:E32"/>
    <mergeCell ref="A33:E33"/>
    <mergeCell ref="A37:E37"/>
    <mergeCell ref="A38:E38"/>
    <mergeCell ref="A39:E39"/>
    <mergeCell ref="B40:D40"/>
    <mergeCell ref="A42:E42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7:E7"/>
    <mergeCell ref="A1:E1"/>
    <mergeCell ref="A2:E2"/>
    <mergeCell ref="A3:E3"/>
    <mergeCell ref="D4:E4"/>
    <mergeCell ref="A6:E6"/>
  </mergeCells>
  <printOptions horizontalCentered="1"/>
  <pageMargins left="0.31496062992125984" right="0.31496062992125984" top="0" bottom="0.35433070866141736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E41"/>
  <sheetViews>
    <sheetView tabSelected="1" view="pageBreakPreview" topLeftCell="A22" zoomScaleSheetLayoutView="100" workbookViewId="0">
      <selection activeCell="A40" sqref="A40:XFD41"/>
    </sheetView>
  </sheetViews>
  <sheetFormatPr defaultRowHeight="15"/>
  <cols>
    <col min="1" max="1" width="10.5703125" customWidth="1"/>
    <col min="2" max="2" width="54.28515625" customWidth="1"/>
    <col min="3" max="3" width="15.28515625" customWidth="1"/>
    <col min="4" max="4" width="11.85546875" customWidth="1"/>
    <col min="5" max="5" width="14.7109375" customWidth="1"/>
    <col min="6" max="6" width="12.42578125" customWidth="1"/>
    <col min="7" max="7" width="12" customWidth="1"/>
    <col min="8" max="8" width="13.5703125" customWidth="1"/>
  </cols>
  <sheetData>
    <row r="1" spans="1:5" ht="15.75">
      <c r="A1" s="87" t="s">
        <v>84</v>
      </c>
      <c r="B1" s="87"/>
      <c r="C1" s="87"/>
      <c r="D1" s="46"/>
    </row>
    <row r="2" spans="1:5" ht="15.75">
      <c r="A2" s="88" t="s">
        <v>85</v>
      </c>
      <c r="B2" s="88"/>
      <c r="C2" s="88"/>
      <c r="D2" s="14"/>
    </row>
    <row r="3" spans="1:5" ht="15.75">
      <c r="A3" s="88" t="s">
        <v>86</v>
      </c>
      <c r="B3" s="88"/>
      <c r="C3" s="88"/>
      <c r="D3" s="14"/>
    </row>
    <row r="4" spans="1:5" ht="15.75">
      <c r="A4" s="87" t="s">
        <v>108</v>
      </c>
      <c r="B4" s="87"/>
      <c r="C4" s="87"/>
      <c r="D4" s="46"/>
    </row>
    <row r="5" spans="1:5" ht="15.75">
      <c r="A5" s="89"/>
      <c r="B5" s="89"/>
      <c r="C5" s="89"/>
      <c r="D5" s="1"/>
    </row>
    <row r="6" spans="1:5" ht="15.75">
      <c r="A6" s="14"/>
      <c r="B6" s="47" t="s">
        <v>87</v>
      </c>
      <c r="C6" s="48">
        <f>'1кв'!B51</f>
        <v>-122568.03</v>
      </c>
      <c r="D6" s="49"/>
    </row>
    <row r="7" spans="1:5" ht="15.75">
      <c r="A7" s="50" t="s">
        <v>88</v>
      </c>
      <c r="B7" s="47" t="s">
        <v>110</v>
      </c>
      <c r="C7" s="48"/>
      <c r="D7" s="49"/>
    </row>
    <row r="8" spans="1:5" ht="15.75">
      <c r="B8" s="51" t="s">
        <v>89</v>
      </c>
      <c r="C8" s="52">
        <f>'1кв'!B53+'2кв'!B49+'3кв'!B54+'4кв'!B49</f>
        <v>415588.87</v>
      </c>
      <c r="D8" s="53"/>
    </row>
    <row r="9" spans="1:5">
      <c r="B9" s="54" t="s">
        <v>90</v>
      </c>
      <c r="C9" s="52">
        <f>'1кв'!B54+'2кв'!B50+'3кв'!B55+'4кв'!B50</f>
        <v>1320</v>
      </c>
      <c r="D9" s="53"/>
    </row>
    <row r="10" spans="1:5">
      <c r="B10" s="54" t="s">
        <v>109</v>
      </c>
      <c r="C10" s="52">
        <f>'1кв'!B55+'2кв'!B51+'3кв'!B56+'4кв'!B51</f>
        <v>1800</v>
      </c>
      <c r="D10" s="53"/>
    </row>
    <row r="11" spans="1:5" ht="15.75">
      <c r="A11" s="25"/>
      <c r="B11" s="51" t="s">
        <v>91</v>
      </c>
      <c r="C11" s="55">
        <f>SUM(C8:C10)</f>
        <v>418708.87</v>
      </c>
      <c r="D11" s="49"/>
    </row>
    <row r="12" spans="1:5" ht="15.75">
      <c r="A12" s="1"/>
      <c r="B12" s="86"/>
      <c r="C12" s="86"/>
      <c r="D12" s="56"/>
    </row>
    <row r="13" spans="1:5" ht="15.75">
      <c r="A13" s="57" t="s">
        <v>92</v>
      </c>
      <c r="B13" s="19" t="s">
        <v>93</v>
      </c>
      <c r="C13" s="58">
        <f>'1кв'!E22+'2кв'!E22+'3кв'!E22+'4кв'!E22</f>
        <v>214267.15200000003</v>
      </c>
      <c r="D13" s="56"/>
    </row>
    <row r="14" spans="1:5" ht="30">
      <c r="A14" s="57"/>
      <c r="B14" s="6" t="s">
        <v>111</v>
      </c>
      <c r="C14" s="58">
        <f>'1кв'!E23</f>
        <v>3678.2999999999997</v>
      </c>
      <c r="D14" s="56"/>
    </row>
    <row r="15" spans="1:5" ht="15.75">
      <c r="A15" s="57"/>
      <c r="B15" s="6" t="s">
        <v>41</v>
      </c>
      <c r="C15" s="58">
        <f>'1кв'!E24+'2кв'!E23+'3кв'!E23+'4кв'!E23</f>
        <v>55548</v>
      </c>
      <c r="D15" s="56"/>
    </row>
    <row r="16" spans="1:5" ht="15.75">
      <c r="A16" s="1"/>
      <c r="B16" s="6" t="s">
        <v>28</v>
      </c>
      <c r="C16" s="58">
        <f>'1кв'!E26+'2кв'!E25+'3кв'!E25+'4кв'!E25</f>
        <v>3634.36</v>
      </c>
      <c r="D16" s="56"/>
      <c r="E16" s="59"/>
    </row>
    <row r="17" spans="1:5" ht="15.75">
      <c r="A17" s="57"/>
      <c r="B17" s="60" t="s">
        <v>94</v>
      </c>
      <c r="C17" s="61">
        <f>29.46*218.47+38*235.95</f>
        <v>15402.226200000001</v>
      </c>
      <c r="D17" s="56"/>
    </row>
    <row r="18" spans="1:5" ht="15.75">
      <c r="A18" s="57"/>
      <c r="B18" s="62" t="s">
        <v>95</v>
      </c>
      <c r="C18" s="61">
        <f>SUM(C20:C22)</f>
        <v>28567.07</v>
      </c>
      <c r="D18" s="56"/>
    </row>
    <row r="19" spans="1:5" ht="15.75">
      <c r="A19" s="57"/>
      <c r="B19" s="62" t="s">
        <v>96</v>
      </c>
      <c r="C19" s="61"/>
      <c r="D19" s="56"/>
    </row>
    <row r="20" spans="1:5" ht="15.75">
      <c r="A20" s="57"/>
      <c r="B20" s="6" t="s">
        <v>70</v>
      </c>
      <c r="C20" s="23">
        <v>16431.84</v>
      </c>
      <c r="D20" s="56"/>
    </row>
    <row r="21" spans="1:5" ht="15.75">
      <c r="A21" s="57"/>
      <c r="B21" s="6" t="s">
        <v>73</v>
      </c>
      <c r="C21" s="23">
        <v>10666.2</v>
      </c>
      <c r="D21" s="56"/>
    </row>
    <row r="22" spans="1:5" ht="15.75">
      <c r="A22" s="57"/>
      <c r="B22" s="6" t="s">
        <v>74</v>
      </c>
      <c r="C22" s="23">
        <v>1469.03</v>
      </c>
      <c r="D22" s="56"/>
    </row>
    <row r="23" spans="1:5" ht="15.75">
      <c r="A23" s="1"/>
      <c r="B23" s="63" t="s">
        <v>97</v>
      </c>
      <c r="C23" s="64">
        <f>SUM(C13:C18)</f>
        <v>321097.10820000002</v>
      </c>
      <c r="D23" s="56"/>
      <c r="E23" s="59"/>
    </row>
    <row r="24" spans="1:5" ht="15.75">
      <c r="A24" s="1"/>
      <c r="B24" s="65" t="s">
        <v>98</v>
      </c>
      <c r="C24" s="64">
        <f>C6+C11-C23</f>
        <v>-24956.26820000005</v>
      </c>
      <c r="D24" s="56"/>
    </row>
    <row r="25" spans="1:5" ht="15.75">
      <c r="A25" s="1"/>
      <c r="B25" s="50"/>
      <c r="C25" s="50"/>
      <c r="D25" s="56"/>
    </row>
    <row r="26" spans="1:5" ht="15.75">
      <c r="A26" s="1"/>
      <c r="B26" s="66" t="s">
        <v>99</v>
      </c>
      <c r="C26" s="66"/>
      <c r="D26" s="56"/>
    </row>
    <row r="27" spans="1:5" ht="15.75">
      <c r="A27" s="1"/>
      <c r="B27" s="66" t="s">
        <v>100</v>
      </c>
      <c r="C27" s="66">
        <v>181210.1</v>
      </c>
      <c r="D27" s="56"/>
    </row>
    <row r="28" spans="1:5" ht="15.75">
      <c r="A28" s="1"/>
      <c r="B28" s="67" t="s">
        <v>101</v>
      </c>
      <c r="C28" s="67">
        <v>133274.95000000001</v>
      </c>
      <c r="D28" s="56"/>
    </row>
    <row r="29" spans="1:5" ht="15.75">
      <c r="A29" s="1"/>
      <c r="B29" s="66" t="s">
        <v>102</v>
      </c>
      <c r="C29" s="66">
        <f>C28-C27</f>
        <v>-47935.149999999994</v>
      </c>
      <c r="D29" s="56"/>
    </row>
    <row r="30" spans="1:5" ht="15.75">
      <c r="A30" s="1"/>
      <c r="B30" s="50"/>
      <c r="C30" s="50"/>
      <c r="D30" s="56"/>
    </row>
    <row r="31" spans="1:5" ht="15.75">
      <c r="A31" s="1"/>
      <c r="B31" s="50"/>
      <c r="C31" s="50"/>
      <c r="D31" s="56"/>
    </row>
    <row r="32" spans="1:5" ht="15.75">
      <c r="A32" s="1"/>
      <c r="B32" s="50"/>
      <c r="C32" s="50"/>
      <c r="D32" s="56"/>
    </row>
    <row r="33" spans="1:4" ht="15.75">
      <c r="A33" s="1"/>
      <c r="B33" s="50"/>
      <c r="C33" s="50"/>
      <c r="D33" s="56"/>
    </row>
    <row r="34" spans="1:4" ht="15.75">
      <c r="A34" s="1" t="s">
        <v>103</v>
      </c>
      <c r="B34" s="50" t="s">
        <v>104</v>
      </c>
      <c r="C34" s="50"/>
      <c r="D34" s="56"/>
    </row>
    <row r="35" spans="1:4" ht="15.75">
      <c r="A35" s="1"/>
      <c r="B35" s="50" t="s">
        <v>105</v>
      </c>
      <c r="C35" s="50"/>
      <c r="D35" s="56"/>
    </row>
    <row r="36" spans="1:4" ht="15.75">
      <c r="A36" s="1"/>
      <c r="B36" s="50" t="s">
        <v>106</v>
      </c>
      <c r="C36" s="50"/>
      <c r="D36" s="56"/>
    </row>
    <row r="37" spans="1:4" ht="15.75">
      <c r="A37" s="1"/>
      <c r="B37" s="50"/>
      <c r="C37" s="50"/>
      <c r="D37" s="56"/>
    </row>
    <row r="38" spans="1:4" ht="15.75">
      <c r="A38" s="1"/>
      <c r="B38" s="50"/>
      <c r="C38" s="50"/>
      <c r="D38" s="56"/>
    </row>
    <row r="39" spans="1:4" ht="15.75">
      <c r="A39" s="1"/>
      <c r="B39" s="50" t="s">
        <v>107</v>
      </c>
      <c r="C39" s="50"/>
      <c r="D39" s="56"/>
    </row>
    <row r="40" spans="1:4" ht="15.75">
      <c r="A40" s="1"/>
      <c r="B40" s="50"/>
      <c r="C40" s="50"/>
      <c r="D40" s="56"/>
    </row>
    <row r="41" spans="1:4" ht="15.75">
      <c r="A41" s="1"/>
      <c r="B41" s="50"/>
      <c r="C41" s="50"/>
      <c r="D41" s="56"/>
    </row>
  </sheetData>
  <mergeCells count="6">
    <mergeCell ref="B12:C12"/>
    <mergeCell ref="A1:C1"/>
    <mergeCell ref="A2:C2"/>
    <mergeCell ref="A3:C3"/>
    <mergeCell ref="A4:C4"/>
    <mergeCell ref="A5:C5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1кв</vt:lpstr>
      <vt:lpstr>2кв</vt:lpstr>
      <vt:lpstr>3кв</vt:lpstr>
      <vt:lpstr>4кв</vt:lpstr>
      <vt:lpstr>отчет</vt:lpstr>
      <vt:lpstr>'1кв'!Область_печати</vt:lpstr>
      <vt:lpstr>'2кв'!Область_печати</vt:lpstr>
      <vt:lpstr>'3кв'!Область_печати</vt:lpstr>
      <vt:lpstr>'4кв'!Область_печати</vt:lpstr>
      <vt:lpstr>отчет!Область_печати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2023-03-02T11:34:45Z</dcterms:modified>
</cp:coreProperties>
</file>