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65" windowWidth="14805" windowHeight="7950" activeTab="4"/>
  </bookViews>
  <sheets>
    <sheet name="1кв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'1кв'!$A$1:$E$48</definedName>
    <definedName name="_xlnm.Print_Area" localSheetId="1">'2кв'!$A$1:$E$48</definedName>
    <definedName name="_xlnm.Print_Area" localSheetId="2">'3кв'!$A$1:$E$53</definedName>
    <definedName name="_xlnm.Print_Area" localSheetId="3">'4кв'!$A$1:$E$48</definedName>
    <definedName name="_xlnm.Print_Area" localSheetId="4">отчет!$A$1:$C$44</definedName>
  </definedNames>
  <calcPr calcId="124519" refMode="R1C1"/>
</workbook>
</file>

<file path=xl/calcChain.xml><?xml version="1.0" encoding="utf-8"?>
<calcChain xmlns="http://schemas.openxmlformats.org/spreadsheetml/2006/main">
  <c r="C24" i="24"/>
  <c r="C23"/>
  <c r="C22"/>
  <c r="C21"/>
  <c r="C20"/>
  <c r="C19"/>
  <c r="C18"/>
  <c r="C16" s="1"/>
  <c r="C15"/>
  <c r="C14"/>
  <c r="C13"/>
  <c r="C12"/>
  <c r="C11"/>
  <c r="C8"/>
  <c r="C9" s="1"/>
  <c r="C6"/>
  <c r="C32"/>
  <c r="C25" l="1"/>
  <c r="C26" s="1"/>
  <c r="B44" i="23"/>
  <c r="E27"/>
  <c r="E23"/>
  <c r="E22"/>
  <c r="B47" l="1"/>
  <c r="B48" s="1"/>
  <c r="E27" i="22"/>
  <c r="E24"/>
  <c r="B49"/>
  <c r="E32" l="1"/>
  <c r="E29"/>
  <c r="E23"/>
  <c r="E22"/>
  <c r="B52" l="1"/>
  <c r="B53" s="1"/>
  <c r="E22" i="21"/>
  <c r="E27" l="1"/>
  <c r="B44"/>
  <c r="E23" l="1"/>
  <c r="B47"/>
  <c r="B48" s="1"/>
  <c r="B47" i="20" l="1"/>
  <c r="E27"/>
  <c r="E24"/>
  <c r="E23"/>
  <c r="E22"/>
  <c r="B48" l="1"/>
</calcChain>
</file>

<file path=xl/sharedStrings.xml><?xml version="1.0" encoding="utf-8"?>
<sst xmlns="http://schemas.openxmlformats.org/spreadsheetml/2006/main" count="279" uniqueCount="110">
  <si>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</si>
  <si>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</si>
  <si>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</si>
  <si>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</si>
  <si>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</si>
  <si>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</si>
  <si>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</si>
  <si>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</si>
  <si>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</si>
  <si>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</si>
  <si>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</si>
  <si>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</si>
  <si>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</si>
  <si>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</si>
  <si>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</si>
  <si>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</si>
  <si>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</si>
  <si>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</si>
  <si>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</si>
  <si>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</si>
  <si>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</si>
  <si>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</si>
  <si>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</si>
  <si>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</si>
  <si>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</si>
  <si>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</si>
  <si>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5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</si>
  <si>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Прядеиной Аллы Саидовны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</si>
  <si>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№37 от 30.05.2013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</si>
  <si>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№37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</si>
  <si>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</si>
  <si>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</si>
  <si>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</si>
  <si>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</si>
  <si>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</si>
  <si>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Прядеиной А.С.</t>
  </si>
  <si>
    <t>Информация для собственников:</t>
  </si>
  <si>
    <t xml:space="preserve">Итого остаток на конец квартала </t>
  </si>
  <si>
    <t>Общая площадь квартир - 634,3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</si>
  <si>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</si>
  <si>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</si>
  <si>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</si>
  <si>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</si>
  <si>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</si>
  <si>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</si>
  <si>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1 квартал</t>
  </si>
  <si>
    <t>Предъявлено населению 46608,03</t>
  </si>
  <si>
    <t>Обработка подъездов хлорсодержащими растворами опрыскивание 1 раз в неделю</t>
  </si>
  <si>
    <t>за 1 квартал 2022 года</t>
  </si>
  <si>
    <t>"31" 03 2022 г.</t>
  </si>
  <si>
    <t xml:space="preserve">           2. Всего за период с "01" 01 20221 г. по "31" 03 2022 г. выполнено работ (оказано услуг) на общую сумму тридцать три тысячи триста семьдесят рублей 52 копейки</t>
  </si>
  <si>
    <t>за 2 квартал 2022 года</t>
  </si>
  <si>
    <t>"30" 06 2022 г.</t>
  </si>
  <si>
    <t>2 квартал</t>
  </si>
  <si>
    <t>Заделка боровка шифером (смета)</t>
  </si>
  <si>
    <t>июнь</t>
  </si>
  <si>
    <t>кислород</t>
  </si>
  <si>
    <t xml:space="preserve">           2. Всего за период с "01" 04 2022 г. по "30" 06 2022 г. выполнено работ (оказано услуг) на общую сумму тридцать пять тысяч девятьсот пять рублей 63 копейки</t>
  </si>
  <si>
    <t>за 3 квартал 2022 года</t>
  </si>
  <si>
    <t>"30" 09 2022 г.</t>
  </si>
  <si>
    <t>3 квартал</t>
  </si>
  <si>
    <t>Окраска входных дверей (смета)</t>
  </si>
  <si>
    <t>Ремонт отдельных мест стен в подьезде (смета)</t>
  </si>
  <si>
    <t>июль</t>
  </si>
  <si>
    <t>август</t>
  </si>
  <si>
    <t>ч/ч</t>
  </si>
  <si>
    <t>Покраска скамейки и урны(кв.1)</t>
  </si>
  <si>
    <t>Изготовление, монтаж урны (калькуляция)</t>
  </si>
  <si>
    <t>Ремонт боровка вентканала (смета)</t>
  </si>
  <si>
    <t>Предъявлено населению 49122,15</t>
  </si>
  <si>
    <t xml:space="preserve">Установка б/у скамейки </t>
  </si>
  <si>
    <t xml:space="preserve">           2. Всего за период с "01" 07 2022 г. по "30" 09 2022 г. выполнено работ (оказано услуг) на общую сумму семьдесят три тысячи девятьсот восемнадцать рублей 42 копейки</t>
  </si>
  <si>
    <t>за 4 квартал 2022 года</t>
  </si>
  <si>
    <t>"31" 12 2022 г.</t>
  </si>
  <si>
    <t>4 квартал</t>
  </si>
  <si>
    <t>Окраска ВРУ (смета)</t>
  </si>
  <si>
    <t>ноябрь</t>
  </si>
  <si>
    <t xml:space="preserve">           2. Всего за период с "01" 10 2022 г. по "31" 12 2022 г. выполнено работ (оказано услуг) на общую сумму тридцать четыре тысячи пятьсот девяносто четыре рубля 71 копейка.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</si>
  <si>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</si>
  <si>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</si>
  <si>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</si>
  <si>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</si>
  <si>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</si>
  <si>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</si>
  <si>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</si>
  <si>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</si>
  <si>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</si>
  <si>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</si>
  <si>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</si>
  <si>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</si>
  <si>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</si>
  <si>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</si>
  <si>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</si>
  <si>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</si>
  <si>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</si>
  <si>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</si>
  <si>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</si>
  <si>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</si>
  <si>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</si>
  <si>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</si>
  <si>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по ж.д. ул. Свердлова д.5</t>
  </si>
  <si>
    <t>Начислено всего 191460,36</t>
  </si>
  <si>
    <t xml:space="preserve">    * Заделка боровка шифером (смета)</t>
  </si>
  <si>
    <t>Непредвиденные работы  3 ч/ч</t>
  </si>
  <si>
    <t xml:space="preserve">    *Окраска входных дверей (смета)</t>
  </si>
  <si>
    <t xml:space="preserve">    *Изготовление, монтаж урны (калькуляция)</t>
  </si>
  <si>
    <t xml:space="preserve">    *Установка б/у скамейки </t>
  </si>
  <si>
    <t xml:space="preserve">    *Ремонт отдельных мест стен в подьезде (смета)</t>
  </si>
  <si>
    <t xml:space="preserve">    *Ремонт боровка вентканала (смета)</t>
  </si>
  <si>
    <t xml:space="preserve">     *Окраска ВРУ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</si>
</sst>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4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4" xfId="0" applyFont="1" applyBorder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5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1" fillId="0" borderId="6" xfId="0" applyFont="1" applyFill="1" applyBorder="1" applyAlignment="1">
      <alignment wrapText="1"/>
    </xf>
    <xf numFmtId="0" fontId="11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43" fontId="8" fillId="0" borderId="1" xfId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0" fontId="8" fillId="0" borderId="0" xfId="0" applyFont="1"/>
    <xf numFmtId="43" fontId="8" fillId="0" borderId="0" xfId="1" applyFont="1" applyAlignment="1">
      <alignment horizontal="left"/>
    </xf>
    <xf numFmtId="43" fontId="3" fillId="0" borderId="0" xfId="1" applyFont="1"/>
    <xf numFmtId="0" fontId="11" fillId="0" borderId="1" xfId="0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49" fontId="3" fillId="0" borderId="7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H44" sqref="H44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8.25" customHeight="1">
      <c r="A2" s="68" t="s">
        <v>12</v>
      </c>
      <c r="B2" s="69"/>
      <c r="C2" s="69"/>
      <c r="D2" s="69"/>
      <c r="E2" s="69"/>
    </row>
    <row r="3" spans="1:5">
      <c r="A3" s="70" t="s">
        <v>48</v>
      </c>
      <c r="B3" s="70"/>
      <c r="C3" s="70"/>
      <c r="D3" s="70"/>
      <c r="E3" s="70"/>
    </row>
    <row r="4" spans="1:5" s="1" customFormat="1" ht="15.75">
      <c r="A4" s="21" t="s">
        <v>13</v>
      </c>
      <c r="B4" s="22"/>
      <c r="C4" s="22"/>
      <c r="D4" s="71" t="s">
        <v>49</v>
      </c>
      <c r="E4" s="71"/>
    </row>
    <row r="5" spans="1:5">
      <c r="A5" s="24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66" t="s">
        <v>26</v>
      </c>
      <c r="B7" s="66"/>
      <c r="C7" s="66"/>
      <c r="D7" s="66"/>
      <c r="E7" s="66"/>
    </row>
    <row r="8" spans="1:5" ht="15.75" customHeight="1">
      <c r="A8" s="74" t="s">
        <v>1</v>
      </c>
      <c r="B8" s="74"/>
      <c r="C8" s="74"/>
      <c r="D8" s="74"/>
      <c r="E8" s="74"/>
    </row>
    <row r="9" spans="1:5">
      <c r="A9" s="72" t="s">
        <v>27</v>
      </c>
      <c r="B9" s="72"/>
      <c r="C9" s="72"/>
      <c r="D9" s="72"/>
      <c r="E9" s="72"/>
    </row>
    <row r="10" spans="1:5" ht="26.25" customHeight="1">
      <c r="A10" s="75" t="s">
        <v>14</v>
      </c>
      <c r="B10" s="76"/>
      <c r="C10" s="76"/>
      <c r="D10" s="76"/>
      <c r="E10" s="76"/>
    </row>
    <row r="11" spans="1:5" ht="30.75" customHeight="1">
      <c r="A11" s="72" t="s">
        <v>28</v>
      </c>
      <c r="B11" s="72"/>
      <c r="C11" s="72"/>
      <c r="D11" s="72"/>
      <c r="E11" s="72"/>
    </row>
    <row r="12" spans="1:5" ht="14.25" customHeight="1">
      <c r="A12" s="74" t="s">
        <v>15</v>
      </c>
      <c r="B12" s="77"/>
      <c r="C12" s="77"/>
      <c r="D12" s="77"/>
      <c r="E12" s="77"/>
    </row>
    <row r="13" spans="1:5">
      <c r="A13" s="72" t="s">
        <v>22</v>
      </c>
      <c r="B13" s="72"/>
      <c r="C13" s="72"/>
      <c r="D13" s="72"/>
      <c r="E13" s="72"/>
    </row>
    <row r="14" spans="1:5" ht="21" customHeight="1">
      <c r="A14" s="74" t="s">
        <v>2</v>
      </c>
      <c r="B14" s="77"/>
      <c r="C14" s="77"/>
      <c r="D14" s="77"/>
      <c r="E14" s="77"/>
    </row>
    <row r="15" spans="1:5" ht="14.25" customHeight="1">
      <c r="A15" s="72" t="s">
        <v>23</v>
      </c>
      <c r="B15" s="72"/>
      <c r="C15" s="72"/>
      <c r="D15" s="72"/>
      <c r="E15" s="72"/>
    </row>
    <row r="16" spans="1:5">
      <c r="A16" s="74" t="s">
        <v>16</v>
      </c>
      <c r="B16" s="77"/>
      <c r="C16" s="77"/>
      <c r="D16" s="77"/>
      <c r="E16" s="77"/>
    </row>
    <row r="17" spans="1:7" ht="32.25" customHeight="1">
      <c r="A17" s="72" t="s">
        <v>17</v>
      </c>
      <c r="B17" s="72"/>
      <c r="C17" s="72"/>
      <c r="D17" s="72"/>
      <c r="E17" s="72"/>
    </row>
    <row r="18" spans="1:7" ht="64.5" customHeight="1">
      <c r="A18" s="72" t="s">
        <v>29</v>
      </c>
      <c r="B18" s="72"/>
      <c r="C18" s="72"/>
      <c r="D18" s="72"/>
      <c r="E18" s="72"/>
    </row>
    <row r="19" spans="1:7" ht="36.75" customHeight="1">
      <c r="A19" s="73" t="s">
        <v>30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634.29999999999995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44</v>
      </c>
      <c r="B22" s="8" t="s">
        <v>42</v>
      </c>
      <c r="C22" s="3" t="s">
        <v>4</v>
      </c>
      <c r="D22" s="3">
        <v>12.69</v>
      </c>
      <c r="E22" s="7">
        <f>D22*F20*G20</f>
        <v>24147.800999999996</v>
      </c>
    </row>
    <row r="23" spans="1:7" ht="45">
      <c r="A23" s="6" t="s">
        <v>47</v>
      </c>
      <c r="B23" s="8" t="s">
        <v>45</v>
      </c>
      <c r="C23" s="3" t="s">
        <v>4</v>
      </c>
      <c r="D23" s="3"/>
      <c r="E23" s="7">
        <f>790.76*3</f>
        <v>2372.2799999999997</v>
      </c>
    </row>
    <row r="24" spans="1:7">
      <c r="A24" s="6" t="s">
        <v>43</v>
      </c>
      <c r="B24" s="8" t="s">
        <v>24</v>
      </c>
      <c r="C24" s="3" t="s">
        <v>4</v>
      </c>
      <c r="D24" s="3">
        <v>3.6</v>
      </c>
      <c r="E24" s="7">
        <f>D24*F20*G20</f>
        <v>6850.4400000000005</v>
      </c>
    </row>
    <row r="25" spans="1:7">
      <c r="A25" s="6" t="s">
        <v>31</v>
      </c>
      <c r="B25" s="8" t="s">
        <v>45</v>
      </c>
      <c r="C25" s="3" t="s">
        <v>32</v>
      </c>
      <c r="D25" s="20"/>
      <c r="E25" s="7">
        <v>0</v>
      </c>
    </row>
    <row r="26" spans="1:7">
      <c r="A26" s="26"/>
      <c r="B26" s="8"/>
      <c r="C26" s="3"/>
      <c r="D26" s="20"/>
      <c r="E26" s="7"/>
    </row>
    <row r="27" spans="1:7" s="13" customFormat="1" ht="14.25">
      <c r="A27" s="9" t="s">
        <v>25</v>
      </c>
      <c r="B27" s="10"/>
      <c r="C27" s="11"/>
      <c r="D27" s="11"/>
      <c r="E27" s="12">
        <f>SUM(E22:E26)</f>
        <v>33370.520999999993</v>
      </c>
    </row>
    <row r="29" spans="1:7" ht="30.75" customHeight="1">
      <c r="A29" s="79" t="s">
        <v>50</v>
      </c>
      <c r="B29" s="79"/>
      <c r="C29" s="79"/>
      <c r="D29" s="79"/>
      <c r="E29" s="79"/>
    </row>
    <row r="30" spans="1:7" ht="30.75" customHeight="1">
      <c r="A30" s="72" t="s">
        <v>21</v>
      </c>
      <c r="B30" s="72"/>
      <c r="C30" s="72"/>
      <c r="D30" s="72"/>
      <c r="E30" s="72"/>
    </row>
    <row r="31" spans="1:7">
      <c r="A31" s="72" t="s">
        <v>20</v>
      </c>
      <c r="B31" s="72"/>
      <c r="C31" s="72"/>
      <c r="D31" s="72"/>
      <c r="E31" s="72"/>
    </row>
    <row r="32" spans="1:7" ht="32.25" customHeight="1">
      <c r="A32" s="72" t="s">
        <v>33</v>
      </c>
      <c r="B32" s="72"/>
      <c r="C32" s="72"/>
      <c r="D32" s="72"/>
      <c r="E32" s="72"/>
    </row>
    <row r="33" spans="1:5">
      <c r="A33" s="72" t="s">
        <v>18</v>
      </c>
      <c r="B33" s="72"/>
      <c r="C33" s="72"/>
      <c r="D33" s="72"/>
      <c r="E33" s="72"/>
    </row>
    <row r="34" spans="1:5">
      <c r="A34" s="80" t="s">
        <v>5</v>
      </c>
      <c r="B34" s="80"/>
      <c r="C34" s="80"/>
      <c r="D34" s="80"/>
      <c r="E34" s="80"/>
    </row>
    <row r="35" spans="1:5">
      <c r="A35" s="72" t="s">
        <v>18</v>
      </c>
      <c r="B35" s="72"/>
      <c r="C35" s="72"/>
      <c r="D35" s="72"/>
      <c r="E35" s="72"/>
    </row>
    <row r="36" spans="1:5">
      <c r="A36" s="81" t="s">
        <v>34</v>
      </c>
      <c r="B36" s="81"/>
      <c r="C36" s="81"/>
      <c r="D36" s="81"/>
      <c r="E36" s="81"/>
    </row>
    <row r="37" spans="1:5">
      <c r="B37" s="78" t="s">
        <v>19</v>
      </c>
      <c r="C37" s="78"/>
      <c r="D37" s="78"/>
      <c r="E37" s="5" t="s">
        <v>6</v>
      </c>
    </row>
    <row r="38" spans="1:5">
      <c r="A38" s="23"/>
      <c r="B38" s="23"/>
      <c r="C38" s="23"/>
      <c r="D38" s="23"/>
      <c r="E38" s="23"/>
    </row>
    <row r="39" spans="1:5">
      <c r="A39" s="81" t="s">
        <v>35</v>
      </c>
      <c r="B39" s="81"/>
      <c r="C39" s="81"/>
      <c r="D39" s="81"/>
      <c r="E39" s="81"/>
    </row>
    <row r="40" spans="1:5">
      <c r="B40" s="78" t="s">
        <v>19</v>
      </c>
      <c r="C40" s="78"/>
      <c r="D40" s="78"/>
      <c r="E40" s="5" t="s">
        <v>6</v>
      </c>
    </row>
    <row r="42" spans="1:5">
      <c r="A42" s="16" t="s">
        <v>38</v>
      </c>
    </row>
    <row r="43" spans="1:5">
      <c r="A43" s="13" t="s">
        <v>36</v>
      </c>
    </row>
    <row r="44" spans="1:5">
      <c r="A44" s="2" t="s">
        <v>41</v>
      </c>
      <c r="B44" s="14">
        <v>2727.11</v>
      </c>
    </row>
    <row r="45" spans="1:5">
      <c r="A45" s="17" t="s">
        <v>46</v>
      </c>
      <c r="B45" s="15"/>
    </row>
    <row r="46" spans="1:5">
      <c r="A46" s="2" t="s">
        <v>39</v>
      </c>
      <c r="B46" s="15">
        <v>46642.29</v>
      </c>
    </row>
    <row r="47" spans="1:5" ht="30">
      <c r="A47" s="25" t="s">
        <v>40</v>
      </c>
      <c r="B47" s="15">
        <f>E27</f>
        <v>33370.520999999993</v>
      </c>
    </row>
    <row r="48" spans="1:5">
      <c r="A48" s="13" t="s">
        <v>37</v>
      </c>
      <c r="B48" s="18">
        <f>B44+B46-B47</f>
        <v>15998.879000000008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9" zoomScaleSheetLayoutView="100" workbookViewId="0">
      <selection activeCell="A25" sqref="A25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8.25" customHeight="1">
      <c r="A2" s="68" t="s">
        <v>12</v>
      </c>
      <c r="B2" s="69"/>
      <c r="C2" s="69"/>
      <c r="D2" s="69"/>
      <c r="E2" s="69"/>
    </row>
    <row r="3" spans="1:5">
      <c r="A3" s="70" t="s">
        <v>51</v>
      </c>
      <c r="B3" s="70"/>
      <c r="C3" s="70"/>
      <c r="D3" s="70"/>
      <c r="E3" s="70"/>
    </row>
    <row r="4" spans="1:5" s="1" customFormat="1" ht="15.75">
      <c r="A4" s="21" t="s">
        <v>13</v>
      </c>
      <c r="B4" s="22"/>
      <c r="C4" s="22"/>
      <c r="D4" s="71" t="s">
        <v>52</v>
      </c>
      <c r="E4" s="71"/>
    </row>
    <row r="5" spans="1:5">
      <c r="A5" s="28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66" t="s">
        <v>26</v>
      </c>
      <c r="B7" s="66"/>
      <c r="C7" s="66"/>
      <c r="D7" s="66"/>
      <c r="E7" s="66"/>
    </row>
    <row r="8" spans="1:5" ht="15.75" customHeight="1">
      <c r="A8" s="74" t="s">
        <v>1</v>
      </c>
      <c r="B8" s="74"/>
      <c r="C8" s="74"/>
      <c r="D8" s="74"/>
      <c r="E8" s="74"/>
    </row>
    <row r="9" spans="1:5">
      <c r="A9" s="72" t="s">
        <v>27</v>
      </c>
      <c r="B9" s="72"/>
      <c r="C9" s="72"/>
      <c r="D9" s="72"/>
      <c r="E9" s="72"/>
    </row>
    <row r="10" spans="1:5" ht="26.25" customHeight="1">
      <c r="A10" s="75" t="s">
        <v>14</v>
      </c>
      <c r="B10" s="76"/>
      <c r="C10" s="76"/>
      <c r="D10" s="76"/>
      <c r="E10" s="76"/>
    </row>
    <row r="11" spans="1:5" ht="30.75" customHeight="1">
      <c r="A11" s="72" t="s">
        <v>28</v>
      </c>
      <c r="B11" s="72"/>
      <c r="C11" s="72"/>
      <c r="D11" s="72"/>
      <c r="E11" s="72"/>
    </row>
    <row r="12" spans="1:5" ht="14.25" customHeight="1">
      <c r="A12" s="74" t="s">
        <v>15</v>
      </c>
      <c r="B12" s="77"/>
      <c r="C12" s="77"/>
      <c r="D12" s="77"/>
      <c r="E12" s="77"/>
    </row>
    <row r="13" spans="1:5">
      <c r="A13" s="72" t="s">
        <v>22</v>
      </c>
      <c r="B13" s="72"/>
      <c r="C13" s="72"/>
      <c r="D13" s="72"/>
      <c r="E13" s="72"/>
    </row>
    <row r="14" spans="1:5" ht="21" customHeight="1">
      <c r="A14" s="74" t="s">
        <v>2</v>
      </c>
      <c r="B14" s="77"/>
      <c r="C14" s="77"/>
      <c r="D14" s="77"/>
      <c r="E14" s="77"/>
    </row>
    <row r="15" spans="1:5" ht="14.25" customHeight="1">
      <c r="A15" s="72" t="s">
        <v>23</v>
      </c>
      <c r="B15" s="72"/>
      <c r="C15" s="72"/>
      <c r="D15" s="72"/>
      <c r="E15" s="72"/>
    </row>
    <row r="16" spans="1:5">
      <c r="A16" s="74" t="s">
        <v>16</v>
      </c>
      <c r="B16" s="77"/>
      <c r="C16" s="77"/>
      <c r="D16" s="77"/>
      <c r="E16" s="77"/>
    </row>
    <row r="17" spans="1:7" ht="32.25" customHeight="1">
      <c r="A17" s="72" t="s">
        <v>17</v>
      </c>
      <c r="B17" s="72"/>
      <c r="C17" s="72"/>
      <c r="D17" s="72"/>
      <c r="E17" s="72"/>
    </row>
    <row r="18" spans="1:7" ht="64.5" customHeight="1">
      <c r="A18" s="72" t="s">
        <v>29</v>
      </c>
      <c r="B18" s="72"/>
      <c r="C18" s="72"/>
      <c r="D18" s="72"/>
      <c r="E18" s="72"/>
    </row>
    <row r="19" spans="1:7" ht="36.75" customHeight="1">
      <c r="A19" s="73" t="s">
        <v>30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634.29999999999995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44</v>
      </c>
      <c r="B22" s="8" t="s">
        <v>42</v>
      </c>
      <c r="C22" s="3" t="s">
        <v>4</v>
      </c>
      <c r="D22" s="3">
        <v>12.69</v>
      </c>
      <c r="E22" s="7">
        <f>D22*F20*G20</f>
        <v>24147.800999999996</v>
      </c>
    </row>
    <row r="23" spans="1:7">
      <c r="A23" s="6" t="s">
        <v>43</v>
      </c>
      <c r="B23" s="8" t="s">
        <v>24</v>
      </c>
      <c r="C23" s="3" t="s">
        <v>4</v>
      </c>
      <c r="D23" s="3">
        <v>3.6</v>
      </c>
      <c r="E23" s="7">
        <f>D23*F20*G20</f>
        <v>6850.4400000000005</v>
      </c>
    </row>
    <row r="24" spans="1:7">
      <c r="A24" s="6" t="s">
        <v>31</v>
      </c>
      <c r="B24" s="8" t="s">
        <v>53</v>
      </c>
      <c r="C24" s="3" t="s">
        <v>32</v>
      </c>
      <c r="D24" s="20"/>
      <c r="E24" s="7">
        <v>666.67</v>
      </c>
      <c r="F24" s="2" t="s">
        <v>56</v>
      </c>
    </row>
    <row r="25" spans="1:7" ht="30">
      <c r="A25" s="30" t="s">
        <v>54</v>
      </c>
      <c r="B25" s="8" t="s">
        <v>55</v>
      </c>
      <c r="C25" s="3" t="s">
        <v>32</v>
      </c>
      <c r="D25" s="20"/>
      <c r="E25" s="7">
        <v>4240.72</v>
      </c>
    </row>
    <row r="26" spans="1:7">
      <c r="A26" s="26"/>
      <c r="B26" s="8"/>
      <c r="C26" s="3"/>
      <c r="D26" s="20"/>
      <c r="E26" s="7"/>
    </row>
    <row r="27" spans="1:7" s="13" customFormat="1" ht="14.25">
      <c r="A27" s="9" t="s">
        <v>25</v>
      </c>
      <c r="B27" s="10"/>
      <c r="C27" s="11"/>
      <c r="D27" s="11"/>
      <c r="E27" s="12">
        <f>SUM(E22:E26)</f>
        <v>35905.630999999994</v>
      </c>
    </row>
    <row r="29" spans="1:7" ht="30.75" customHeight="1">
      <c r="A29" s="79" t="s">
        <v>57</v>
      </c>
      <c r="B29" s="79"/>
      <c r="C29" s="79"/>
      <c r="D29" s="79"/>
      <c r="E29" s="79"/>
    </row>
    <row r="30" spans="1:7" ht="30.75" customHeight="1">
      <c r="A30" s="72" t="s">
        <v>21</v>
      </c>
      <c r="B30" s="72"/>
      <c r="C30" s="72"/>
      <c r="D30" s="72"/>
      <c r="E30" s="72"/>
    </row>
    <row r="31" spans="1:7">
      <c r="A31" s="72" t="s">
        <v>20</v>
      </c>
      <c r="B31" s="72"/>
      <c r="C31" s="72"/>
      <c r="D31" s="72"/>
      <c r="E31" s="72"/>
    </row>
    <row r="32" spans="1:7" ht="32.25" customHeight="1">
      <c r="A32" s="72" t="s">
        <v>33</v>
      </c>
      <c r="B32" s="72"/>
      <c r="C32" s="72"/>
      <c r="D32" s="72"/>
      <c r="E32" s="72"/>
    </row>
    <row r="33" spans="1:5">
      <c r="A33" s="72" t="s">
        <v>18</v>
      </c>
      <c r="B33" s="72"/>
      <c r="C33" s="72"/>
      <c r="D33" s="72"/>
      <c r="E33" s="72"/>
    </row>
    <row r="34" spans="1:5">
      <c r="A34" s="80" t="s">
        <v>5</v>
      </c>
      <c r="B34" s="80"/>
      <c r="C34" s="80"/>
      <c r="D34" s="80"/>
      <c r="E34" s="80"/>
    </row>
    <row r="35" spans="1:5">
      <c r="A35" s="72" t="s">
        <v>18</v>
      </c>
      <c r="B35" s="72"/>
      <c r="C35" s="72"/>
      <c r="D35" s="72"/>
      <c r="E35" s="72"/>
    </row>
    <row r="36" spans="1:5">
      <c r="A36" s="81" t="s">
        <v>34</v>
      </c>
      <c r="B36" s="81"/>
      <c r="C36" s="81"/>
      <c r="D36" s="81"/>
      <c r="E36" s="81"/>
    </row>
    <row r="37" spans="1:5">
      <c r="B37" s="78" t="s">
        <v>19</v>
      </c>
      <c r="C37" s="78"/>
      <c r="D37" s="78"/>
      <c r="E37" s="5" t="s">
        <v>6</v>
      </c>
    </row>
    <row r="38" spans="1:5">
      <c r="A38" s="27"/>
      <c r="B38" s="27"/>
      <c r="C38" s="27"/>
      <c r="D38" s="27"/>
      <c r="E38" s="27"/>
    </row>
    <row r="39" spans="1:5">
      <c r="A39" s="81" t="s">
        <v>35</v>
      </c>
      <c r="B39" s="81"/>
      <c r="C39" s="81"/>
      <c r="D39" s="81"/>
      <c r="E39" s="81"/>
    </row>
    <row r="40" spans="1:5">
      <c r="B40" s="78" t="s">
        <v>19</v>
      </c>
      <c r="C40" s="78"/>
      <c r="D40" s="78"/>
      <c r="E40" s="5" t="s">
        <v>6</v>
      </c>
    </row>
    <row r="42" spans="1:5">
      <c r="A42" s="16" t="s">
        <v>38</v>
      </c>
    </row>
    <row r="43" spans="1:5">
      <c r="A43" s="13" t="s">
        <v>36</v>
      </c>
    </row>
    <row r="44" spans="1:5">
      <c r="A44" s="2" t="s">
        <v>41</v>
      </c>
      <c r="B44" s="14">
        <f>'1кв'!B48</f>
        <v>15998.879000000008</v>
      </c>
    </row>
    <row r="45" spans="1:5">
      <c r="A45" s="17" t="s">
        <v>46</v>
      </c>
      <c r="B45" s="15"/>
    </row>
    <row r="46" spans="1:5">
      <c r="A46" s="2" t="s">
        <v>39</v>
      </c>
      <c r="B46" s="15">
        <v>45824.99</v>
      </c>
    </row>
    <row r="47" spans="1:5" ht="30">
      <c r="A47" s="29" t="s">
        <v>40</v>
      </c>
      <c r="B47" s="15">
        <f>E27</f>
        <v>35905.630999999994</v>
      </c>
    </row>
    <row r="48" spans="1:5">
      <c r="A48" s="13" t="s">
        <v>37</v>
      </c>
      <c r="B48" s="18">
        <f>B44+B46-B47</f>
        <v>25918.238000000012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3"/>
  <sheetViews>
    <sheetView view="pageBreakPreview" topLeftCell="A37" zoomScaleSheetLayoutView="100" workbookViewId="0">
      <selection activeCell="E30" sqref="E30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8.25" customHeight="1">
      <c r="A2" s="68" t="s">
        <v>12</v>
      </c>
      <c r="B2" s="69"/>
      <c r="C2" s="69"/>
      <c r="D2" s="69"/>
      <c r="E2" s="69"/>
    </row>
    <row r="3" spans="1:5">
      <c r="A3" s="70" t="s">
        <v>58</v>
      </c>
      <c r="B3" s="70"/>
      <c r="C3" s="70"/>
      <c r="D3" s="70"/>
      <c r="E3" s="70"/>
    </row>
    <row r="4" spans="1:5" s="1" customFormat="1" ht="15.75">
      <c r="A4" s="21" t="s">
        <v>13</v>
      </c>
      <c r="B4" s="22"/>
      <c r="C4" s="22"/>
      <c r="D4" s="71" t="s">
        <v>59</v>
      </c>
      <c r="E4" s="71"/>
    </row>
    <row r="5" spans="1:5">
      <c r="A5" s="33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66" t="s">
        <v>26</v>
      </c>
      <c r="B7" s="66"/>
      <c r="C7" s="66"/>
      <c r="D7" s="66"/>
      <c r="E7" s="66"/>
    </row>
    <row r="8" spans="1:5" ht="15.75" customHeight="1">
      <c r="A8" s="74" t="s">
        <v>1</v>
      </c>
      <c r="B8" s="74"/>
      <c r="C8" s="74"/>
      <c r="D8" s="74"/>
      <c r="E8" s="74"/>
    </row>
    <row r="9" spans="1:5">
      <c r="A9" s="72" t="s">
        <v>27</v>
      </c>
      <c r="B9" s="72"/>
      <c r="C9" s="72"/>
      <c r="D9" s="72"/>
      <c r="E9" s="72"/>
    </row>
    <row r="10" spans="1:5" ht="26.25" customHeight="1">
      <c r="A10" s="75" t="s">
        <v>14</v>
      </c>
      <c r="B10" s="76"/>
      <c r="C10" s="76"/>
      <c r="D10" s="76"/>
      <c r="E10" s="76"/>
    </row>
    <row r="11" spans="1:5" ht="30.75" customHeight="1">
      <c r="A11" s="72" t="s">
        <v>28</v>
      </c>
      <c r="B11" s="72"/>
      <c r="C11" s="72"/>
      <c r="D11" s="72"/>
      <c r="E11" s="72"/>
    </row>
    <row r="12" spans="1:5" ht="14.25" customHeight="1">
      <c r="A12" s="74" t="s">
        <v>15</v>
      </c>
      <c r="B12" s="77"/>
      <c r="C12" s="77"/>
      <c r="D12" s="77"/>
      <c r="E12" s="77"/>
    </row>
    <row r="13" spans="1:5">
      <c r="A13" s="72" t="s">
        <v>22</v>
      </c>
      <c r="B13" s="72"/>
      <c r="C13" s="72"/>
      <c r="D13" s="72"/>
      <c r="E13" s="72"/>
    </row>
    <row r="14" spans="1:5" ht="21" customHeight="1">
      <c r="A14" s="74" t="s">
        <v>2</v>
      </c>
      <c r="B14" s="77"/>
      <c r="C14" s="77"/>
      <c r="D14" s="77"/>
      <c r="E14" s="77"/>
    </row>
    <row r="15" spans="1:5" ht="14.25" customHeight="1">
      <c r="A15" s="72" t="s">
        <v>23</v>
      </c>
      <c r="B15" s="72"/>
      <c r="C15" s="72"/>
      <c r="D15" s="72"/>
      <c r="E15" s="72"/>
    </row>
    <row r="16" spans="1:5">
      <c r="A16" s="74" t="s">
        <v>16</v>
      </c>
      <c r="B16" s="77"/>
      <c r="C16" s="77"/>
      <c r="D16" s="77"/>
      <c r="E16" s="77"/>
    </row>
    <row r="17" spans="1:7" ht="32.25" customHeight="1">
      <c r="A17" s="72" t="s">
        <v>17</v>
      </c>
      <c r="B17" s="72"/>
      <c r="C17" s="72"/>
      <c r="D17" s="72"/>
      <c r="E17" s="72"/>
    </row>
    <row r="18" spans="1:7" ht="64.5" customHeight="1">
      <c r="A18" s="72" t="s">
        <v>29</v>
      </c>
      <c r="B18" s="72"/>
      <c r="C18" s="72"/>
      <c r="D18" s="72"/>
      <c r="E18" s="72"/>
    </row>
    <row r="19" spans="1:7" ht="36.75" customHeight="1">
      <c r="A19" s="73" t="s">
        <v>30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634.29999999999995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44</v>
      </c>
      <c r="B22" s="8" t="s">
        <v>42</v>
      </c>
      <c r="C22" s="3" t="s">
        <v>4</v>
      </c>
      <c r="D22" s="3">
        <v>13.71</v>
      </c>
      <c r="E22" s="7">
        <f>D22*F20*G20</f>
        <v>26088.759000000002</v>
      </c>
    </row>
    <row r="23" spans="1:7">
      <c r="A23" s="6" t="s">
        <v>43</v>
      </c>
      <c r="B23" s="8" t="s">
        <v>24</v>
      </c>
      <c r="C23" s="3" t="s">
        <v>4</v>
      </c>
      <c r="D23" s="3">
        <v>3.9</v>
      </c>
      <c r="E23" s="7">
        <f>D23*F20*G20</f>
        <v>7421.3099999999995</v>
      </c>
    </row>
    <row r="24" spans="1:7">
      <c r="A24" s="6" t="s">
        <v>31</v>
      </c>
      <c r="B24" s="8" t="s">
        <v>60</v>
      </c>
      <c r="C24" s="3" t="s">
        <v>32</v>
      </c>
      <c r="D24" s="20"/>
      <c r="E24" s="7">
        <f>730.7+2829.4</f>
        <v>3560.1000000000004</v>
      </c>
    </row>
    <row r="25" spans="1:7">
      <c r="A25" s="37" t="s">
        <v>61</v>
      </c>
      <c r="B25" s="8" t="s">
        <v>63</v>
      </c>
      <c r="C25" s="3" t="s">
        <v>32</v>
      </c>
      <c r="D25" s="20"/>
      <c r="E25" s="7">
        <v>3855.74</v>
      </c>
    </row>
    <row r="26" spans="1:7" ht="30">
      <c r="A26" s="26" t="s">
        <v>67</v>
      </c>
      <c r="B26" s="8" t="s">
        <v>63</v>
      </c>
      <c r="C26" s="3" t="s">
        <v>32</v>
      </c>
      <c r="D26" s="3"/>
      <c r="E26" s="7">
        <v>3416.2</v>
      </c>
    </row>
    <row r="27" spans="1:7">
      <c r="A27" s="38" t="s">
        <v>70</v>
      </c>
      <c r="B27" s="8" t="s">
        <v>63</v>
      </c>
      <c r="C27" s="3" t="s">
        <v>32</v>
      </c>
      <c r="D27" s="3">
        <v>8</v>
      </c>
      <c r="E27" s="7">
        <f>D27*235.95</f>
        <v>1887.6</v>
      </c>
    </row>
    <row r="28" spans="1:7" ht="30">
      <c r="A28" s="26" t="s">
        <v>62</v>
      </c>
      <c r="B28" s="8" t="s">
        <v>64</v>
      </c>
      <c r="C28" s="3" t="s">
        <v>32</v>
      </c>
      <c r="D28" s="3"/>
      <c r="E28" s="7">
        <v>22740.14</v>
      </c>
    </row>
    <row r="29" spans="1:7" ht="17.25" customHeight="1">
      <c r="A29" s="26" t="s">
        <v>66</v>
      </c>
      <c r="B29" s="8" t="s">
        <v>64</v>
      </c>
      <c r="C29" s="3" t="s">
        <v>65</v>
      </c>
      <c r="D29" s="3">
        <v>3</v>
      </c>
      <c r="E29" s="7">
        <f>D29*235.95</f>
        <v>707.84999999999991</v>
      </c>
    </row>
    <row r="30" spans="1:7" ht="30">
      <c r="A30" s="26" t="s">
        <v>68</v>
      </c>
      <c r="B30" s="8" t="s">
        <v>64</v>
      </c>
      <c r="C30" s="3" t="s">
        <v>32</v>
      </c>
      <c r="D30" s="3"/>
      <c r="E30" s="7">
        <v>4240.72</v>
      </c>
    </row>
    <row r="31" spans="1:7">
      <c r="A31" s="26"/>
      <c r="B31" s="8"/>
      <c r="C31" s="3"/>
      <c r="D31" s="20"/>
      <c r="E31" s="7"/>
    </row>
    <row r="32" spans="1:7" s="13" customFormat="1" ht="14.25">
      <c r="A32" s="9" t="s">
        <v>25</v>
      </c>
      <c r="B32" s="10"/>
      <c r="C32" s="11"/>
      <c r="D32" s="11"/>
      <c r="E32" s="12">
        <f>SUM(E2:E31)</f>
        <v>73918.418999999994</v>
      </c>
    </row>
    <row r="34" spans="1:5" ht="30.75" customHeight="1">
      <c r="A34" s="79" t="s">
        <v>71</v>
      </c>
      <c r="B34" s="79"/>
      <c r="C34" s="79"/>
      <c r="D34" s="79"/>
      <c r="E34" s="79"/>
    </row>
    <row r="35" spans="1:5" ht="30.75" customHeight="1">
      <c r="A35" s="72" t="s">
        <v>21</v>
      </c>
      <c r="B35" s="72"/>
      <c r="C35" s="72"/>
      <c r="D35" s="72"/>
      <c r="E35" s="72"/>
    </row>
    <row r="36" spans="1:5">
      <c r="A36" s="72" t="s">
        <v>20</v>
      </c>
      <c r="B36" s="72"/>
      <c r="C36" s="72"/>
      <c r="D36" s="72"/>
      <c r="E36" s="72"/>
    </row>
    <row r="37" spans="1:5" ht="32.25" customHeight="1">
      <c r="A37" s="72" t="s">
        <v>33</v>
      </c>
      <c r="B37" s="72"/>
      <c r="C37" s="72"/>
      <c r="D37" s="72"/>
      <c r="E37" s="72"/>
    </row>
    <row r="38" spans="1:5">
      <c r="A38" s="72" t="s">
        <v>18</v>
      </c>
      <c r="B38" s="72"/>
      <c r="C38" s="72"/>
      <c r="D38" s="72"/>
      <c r="E38" s="72"/>
    </row>
    <row r="39" spans="1:5">
      <c r="A39" s="80" t="s">
        <v>5</v>
      </c>
      <c r="B39" s="80"/>
      <c r="C39" s="80"/>
      <c r="D39" s="80"/>
      <c r="E39" s="80"/>
    </row>
    <row r="40" spans="1:5">
      <c r="A40" s="72" t="s">
        <v>18</v>
      </c>
      <c r="B40" s="72"/>
      <c r="C40" s="72"/>
      <c r="D40" s="72"/>
      <c r="E40" s="72"/>
    </row>
    <row r="41" spans="1:5">
      <c r="A41" s="81" t="s">
        <v>34</v>
      </c>
      <c r="B41" s="81"/>
      <c r="C41" s="81"/>
      <c r="D41" s="81"/>
      <c r="E41" s="81"/>
    </row>
    <row r="42" spans="1:5">
      <c r="B42" s="78" t="s">
        <v>19</v>
      </c>
      <c r="C42" s="78"/>
      <c r="D42" s="78"/>
      <c r="E42" s="5" t="s">
        <v>6</v>
      </c>
    </row>
    <row r="43" spans="1:5">
      <c r="A43" s="32"/>
      <c r="B43" s="32"/>
      <c r="C43" s="32"/>
      <c r="D43" s="32"/>
      <c r="E43" s="32"/>
    </row>
    <row r="44" spans="1:5">
      <c r="A44" s="81" t="s">
        <v>35</v>
      </c>
      <c r="B44" s="81"/>
      <c r="C44" s="81"/>
      <c r="D44" s="81"/>
      <c r="E44" s="81"/>
    </row>
    <row r="45" spans="1:5">
      <c r="B45" s="78" t="s">
        <v>19</v>
      </c>
      <c r="C45" s="78"/>
      <c r="D45" s="78"/>
      <c r="E45" s="5" t="s">
        <v>6</v>
      </c>
    </row>
    <row r="47" spans="1:5">
      <c r="A47" s="16" t="s">
        <v>38</v>
      </c>
    </row>
    <row r="48" spans="1:5">
      <c r="A48" s="13" t="s">
        <v>36</v>
      </c>
    </row>
    <row r="49" spans="1:2">
      <c r="A49" s="2" t="s">
        <v>41</v>
      </c>
      <c r="B49" s="14">
        <f>'2кв'!B48</f>
        <v>25918.238000000012</v>
      </c>
    </row>
    <row r="50" spans="1:2">
      <c r="A50" s="17" t="s">
        <v>69</v>
      </c>
      <c r="B50" s="15"/>
    </row>
    <row r="51" spans="1:2">
      <c r="A51" s="2" t="s">
        <v>39</v>
      </c>
      <c r="B51" s="15">
        <v>51127.03</v>
      </c>
    </row>
    <row r="52" spans="1:2" ht="30">
      <c r="A52" s="31" t="s">
        <v>40</v>
      </c>
      <c r="B52" s="15">
        <f>E32</f>
        <v>73918.418999999994</v>
      </c>
    </row>
    <row r="53" spans="1:2">
      <c r="A53" s="13" t="s">
        <v>37</v>
      </c>
      <c r="B53" s="18">
        <f>B49+B51-B52</f>
        <v>3126.8490000000165</v>
      </c>
    </row>
  </sheetData>
  <mergeCells count="30"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48"/>
  <sheetViews>
    <sheetView view="pageBreakPreview" topLeftCell="A10" zoomScaleSheetLayoutView="100" workbookViewId="0">
      <selection activeCell="A29" sqref="A29:E29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>
      <c r="A1" s="67" t="s">
        <v>11</v>
      </c>
      <c r="B1" s="67"/>
      <c r="C1" s="67"/>
      <c r="D1" s="67"/>
      <c r="E1" s="67"/>
    </row>
    <row r="2" spans="1:5" ht="38.25" customHeight="1">
      <c r="A2" s="68" t="s">
        <v>12</v>
      </c>
      <c r="B2" s="69"/>
      <c r="C2" s="69"/>
      <c r="D2" s="69"/>
      <c r="E2" s="69"/>
    </row>
    <row r="3" spans="1:5">
      <c r="A3" s="70" t="s">
        <v>72</v>
      </c>
      <c r="B3" s="70"/>
      <c r="C3" s="70"/>
      <c r="D3" s="70"/>
      <c r="E3" s="70"/>
    </row>
    <row r="4" spans="1:5" s="1" customFormat="1" ht="15.75">
      <c r="A4" s="21" t="s">
        <v>13</v>
      </c>
      <c r="B4" s="22"/>
      <c r="C4" s="22"/>
      <c r="D4" s="71" t="s">
        <v>73</v>
      </c>
      <c r="E4" s="71"/>
    </row>
    <row r="5" spans="1:5">
      <c r="A5" s="36"/>
      <c r="B5" s="4"/>
      <c r="C5" s="4"/>
      <c r="D5" s="4"/>
      <c r="E5" s="4"/>
    </row>
    <row r="6" spans="1:5">
      <c r="A6" s="72" t="s">
        <v>0</v>
      </c>
      <c r="B6" s="72"/>
      <c r="C6" s="72"/>
      <c r="D6" s="72"/>
      <c r="E6" s="72"/>
    </row>
    <row r="7" spans="1:5">
      <c r="A7" s="66" t="s">
        <v>26</v>
      </c>
      <c r="B7" s="66"/>
      <c r="C7" s="66"/>
      <c r="D7" s="66"/>
      <c r="E7" s="66"/>
    </row>
    <row r="8" spans="1:5" ht="15.75" customHeight="1">
      <c r="A8" s="74" t="s">
        <v>1</v>
      </c>
      <c r="B8" s="74"/>
      <c r="C8" s="74"/>
      <c r="D8" s="74"/>
      <c r="E8" s="74"/>
    </row>
    <row r="9" spans="1:5">
      <c r="A9" s="72" t="s">
        <v>27</v>
      </c>
      <c r="B9" s="72"/>
      <c r="C9" s="72"/>
      <c r="D9" s="72"/>
      <c r="E9" s="72"/>
    </row>
    <row r="10" spans="1:5" ht="26.25" customHeight="1">
      <c r="A10" s="75" t="s">
        <v>14</v>
      </c>
      <c r="B10" s="76"/>
      <c r="C10" s="76"/>
      <c r="D10" s="76"/>
      <c r="E10" s="76"/>
    </row>
    <row r="11" spans="1:5" ht="30.75" customHeight="1">
      <c r="A11" s="72" t="s">
        <v>28</v>
      </c>
      <c r="B11" s="72"/>
      <c r="C11" s="72"/>
      <c r="D11" s="72"/>
      <c r="E11" s="72"/>
    </row>
    <row r="12" spans="1:5" ht="14.25" customHeight="1">
      <c r="A12" s="74" t="s">
        <v>15</v>
      </c>
      <c r="B12" s="77"/>
      <c r="C12" s="77"/>
      <c r="D12" s="77"/>
      <c r="E12" s="77"/>
    </row>
    <row r="13" spans="1:5">
      <c r="A13" s="72" t="s">
        <v>22</v>
      </c>
      <c r="B13" s="72"/>
      <c r="C13" s="72"/>
      <c r="D13" s="72"/>
      <c r="E13" s="72"/>
    </row>
    <row r="14" spans="1:5" ht="21" customHeight="1">
      <c r="A14" s="74" t="s">
        <v>2</v>
      </c>
      <c r="B14" s="77"/>
      <c r="C14" s="77"/>
      <c r="D14" s="77"/>
      <c r="E14" s="77"/>
    </row>
    <row r="15" spans="1:5" ht="14.25" customHeight="1">
      <c r="A15" s="72" t="s">
        <v>23</v>
      </c>
      <c r="B15" s="72"/>
      <c r="C15" s="72"/>
      <c r="D15" s="72"/>
      <c r="E15" s="72"/>
    </row>
    <row r="16" spans="1:5">
      <c r="A16" s="74" t="s">
        <v>16</v>
      </c>
      <c r="B16" s="77"/>
      <c r="C16" s="77"/>
      <c r="D16" s="77"/>
      <c r="E16" s="77"/>
    </row>
    <row r="17" spans="1:7" ht="32.25" customHeight="1">
      <c r="A17" s="72" t="s">
        <v>17</v>
      </c>
      <c r="B17" s="72"/>
      <c r="C17" s="72"/>
      <c r="D17" s="72"/>
      <c r="E17" s="72"/>
    </row>
    <row r="18" spans="1:7" ht="64.5" customHeight="1">
      <c r="A18" s="72" t="s">
        <v>29</v>
      </c>
      <c r="B18" s="72"/>
      <c r="C18" s="72"/>
      <c r="D18" s="72"/>
      <c r="E18" s="72"/>
    </row>
    <row r="19" spans="1:7" ht="36.75" customHeight="1">
      <c r="A19" s="73" t="s">
        <v>30</v>
      </c>
      <c r="B19" s="73"/>
      <c r="C19" s="73"/>
      <c r="D19" s="73"/>
      <c r="E19" s="73"/>
    </row>
    <row r="20" spans="1:7">
      <c r="A20" s="73"/>
      <c r="B20" s="73"/>
      <c r="C20" s="73"/>
      <c r="D20" s="73"/>
      <c r="E20" s="73"/>
      <c r="F20" s="2">
        <v>634.29999999999995</v>
      </c>
      <c r="G20" s="2">
        <v>3</v>
      </c>
    </row>
    <row r="21" spans="1:7" ht="13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>
      <c r="A22" s="19" t="s">
        <v>44</v>
      </c>
      <c r="B22" s="8" t="s">
        <v>42</v>
      </c>
      <c r="C22" s="3" t="s">
        <v>4</v>
      </c>
      <c r="D22" s="3">
        <v>13.71</v>
      </c>
      <c r="E22" s="7">
        <f>D22*F20*G20</f>
        <v>26088.759000000002</v>
      </c>
    </row>
    <row r="23" spans="1:7">
      <c r="A23" s="6" t="s">
        <v>43</v>
      </c>
      <c r="B23" s="8" t="s">
        <v>24</v>
      </c>
      <c r="C23" s="3" t="s">
        <v>4</v>
      </c>
      <c r="D23" s="3">
        <v>3.9</v>
      </c>
      <c r="E23" s="7">
        <f>D23*F20*G20</f>
        <v>7421.3099999999995</v>
      </c>
    </row>
    <row r="24" spans="1:7">
      <c r="A24" s="6" t="s">
        <v>31</v>
      </c>
      <c r="B24" s="8" t="s">
        <v>74</v>
      </c>
      <c r="C24" s="3" t="s">
        <v>32</v>
      </c>
      <c r="D24" s="20"/>
      <c r="E24" s="7">
        <v>75</v>
      </c>
    </row>
    <row r="25" spans="1:7">
      <c r="A25" s="37" t="s">
        <v>75</v>
      </c>
      <c r="B25" s="8" t="s">
        <v>76</v>
      </c>
      <c r="C25" s="3" t="s">
        <v>32</v>
      </c>
      <c r="D25" s="20"/>
      <c r="E25" s="7">
        <v>1009.64</v>
      </c>
    </row>
    <row r="26" spans="1:7">
      <c r="A26" s="26"/>
      <c r="B26" s="8"/>
      <c r="C26" s="3"/>
      <c r="D26" s="20"/>
      <c r="E26" s="7"/>
    </row>
    <row r="27" spans="1:7" s="13" customFormat="1" ht="14.25">
      <c r="A27" s="9" t="s">
        <v>25</v>
      </c>
      <c r="B27" s="10"/>
      <c r="C27" s="11"/>
      <c r="D27" s="11"/>
      <c r="E27" s="12">
        <f>SUM(E22:E26)</f>
        <v>34594.709000000003</v>
      </c>
    </row>
    <row r="29" spans="1:7" ht="30.75" customHeight="1">
      <c r="A29" s="79" t="s">
        <v>77</v>
      </c>
      <c r="B29" s="79"/>
      <c r="C29" s="79"/>
      <c r="D29" s="79"/>
      <c r="E29" s="79"/>
    </row>
    <row r="30" spans="1:7" ht="30.75" customHeight="1">
      <c r="A30" s="72" t="s">
        <v>21</v>
      </c>
      <c r="B30" s="72"/>
      <c r="C30" s="72"/>
      <c r="D30" s="72"/>
      <c r="E30" s="72"/>
    </row>
    <row r="31" spans="1:7">
      <c r="A31" s="72" t="s">
        <v>20</v>
      </c>
      <c r="B31" s="72"/>
      <c r="C31" s="72"/>
      <c r="D31" s="72"/>
      <c r="E31" s="72"/>
    </row>
    <row r="32" spans="1:7" ht="32.25" customHeight="1">
      <c r="A32" s="72" t="s">
        <v>33</v>
      </c>
      <c r="B32" s="72"/>
      <c r="C32" s="72"/>
      <c r="D32" s="72"/>
      <c r="E32" s="72"/>
    </row>
    <row r="33" spans="1:5">
      <c r="A33" s="72" t="s">
        <v>18</v>
      </c>
      <c r="B33" s="72"/>
      <c r="C33" s="72"/>
      <c r="D33" s="72"/>
      <c r="E33" s="72"/>
    </row>
    <row r="34" spans="1:5">
      <c r="A34" s="80" t="s">
        <v>5</v>
      </c>
      <c r="B34" s="80"/>
      <c r="C34" s="80"/>
      <c r="D34" s="80"/>
      <c r="E34" s="80"/>
    </row>
    <row r="35" spans="1:5">
      <c r="A35" s="72" t="s">
        <v>18</v>
      </c>
      <c r="B35" s="72"/>
      <c r="C35" s="72"/>
      <c r="D35" s="72"/>
      <c r="E35" s="72"/>
    </row>
    <row r="36" spans="1:5">
      <c r="A36" s="81" t="s">
        <v>34</v>
      </c>
      <c r="B36" s="81"/>
      <c r="C36" s="81"/>
      <c r="D36" s="81"/>
      <c r="E36" s="81"/>
    </row>
    <row r="37" spans="1:5">
      <c r="B37" s="78" t="s">
        <v>19</v>
      </c>
      <c r="C37" s="78"/>
      <c r="D37" s="78"/>
      <c r="E37" s="5" t="s">
        <v>6</v>
      </c>
    </row>
    <row r="38" spans="1:5">
      <c r="A38" s="35"/>
      <c r="B38" s="35"/>
      <c r="C38" s="35"/>
      <c r="D38" s="35"/>
      <c r="E38" s="35"/>
    </row>
    <row r="39" spans="1:5">
      <c r="A39" s="81" t="s">
        <v>35</v>
      </c>
      <c r="B39" s="81"/>
      <c r="C39" s="81"/>
      <c r="D39" s="81"/>
      <c r="E39" s="81"/>
    </row>
    <row r="40" spans="1:5">
      <c r="B40" s="78" t="s">
        <v>19</v>
      </c>
      <c r="C40" s="78"/>
      <c r="D40" s="78"/>
      <c r="E40" s="5" t="s">
        <v>6</v>
      </c>
    </row>
    <row r="42" spans="1:5">
      <c r="A42" s="16" t="s">
        <v>38</v>
      </c>
    </row>
    <row r="43" spans="1:5">
      <c r="A43" s="13" t="s">
        <v>36</v>
      </c>
    </row>
    <row r="44" spans="1:5">
      <c r="A44" s="2" t="s">
        <v>41</v>
      </c>
      <c r="B44" s="14">
        <f>'3кв'!B53</f>
        <v>3126.8490000000165</v>
      </c>
    </row>
    <row r="45" spans="1:5">
      <c r="A45" s="17" t="s">
        <v>69</v>
      </c>
      <c r="B45" s="15"/>
    </row>
    <row r="46" spans="1:5">
      <c r="A46" s="2" t="s">
        <v>39</v>
      </c>
      <c r="B46" s="15">
        <v>48185.98</v>
      </c>
    </row>
    <row r="47" spans="1:5" ht="30">
      <c r="A47" s="34" t="s">
        <v>40</v>
      </c>
      <c r="B47" s="15">
        <f>E27</f>
        <v>34594.709000000003</v>
      </c>
    </row>
    <row r="48" spans="1:5">
      <c r="A48" s="13" t="s">
        <v>37</v>
      </c>
      <c r="B48" s="18">
        <f>B44+B46-B47</f>
        <v>16718.120000000017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6"/>
  <sheetViews>
    <sheetView tabSelected="1" view="pageBreakPreview" topLeftCell="A25" zoomScaleSheetLayoutView="100" workbookViewId="0">
      <selection activeCell="A35" sqref="A35:XFD35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3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4" t="s">
        <v>78</v>
      </c>
      <c r="B1" s="84"/>
      <c r="C1" s="84"/>
      <c r="D1" s="39"/>
    </row>
    <row r="2" spans="1:5">
      <c r="A2" s="85" t="s">
        <v>79</v>
      </c>
      <c r="B2" s="85"/>
      <c r="C2" s="85"/>
      <c r="D2" s="40"/>
    </row>
    <row r="3" spans="1:5">
      <c r="A3" s="85" t="s">
        <v>80</v>
      </c>
      <c r="B3" s="85"/>
      <c r="C3" s="85"/>
      <c r="D3" s="40"/>
    </row>
    <row r="4" spans="1:5">
      <c r="A4" s="84" t="s">
        <v>100</v>
      </c>
      <c r="B4" s="84"/>
      <c r="C4" s="84"/>
      <c r="D4" s="39"/>
    </row>
    <row r="5" spans="1:5">
      <c r="A5" s="86"/>
      <c r="B5" s="86"/>
      <c r="C5" s="86"/>
    </row>
    <row r="6" spans="1:5">
      <c r="A6" s="40"/>
      <c r="B6" s="41" t="s">
        <v>81</v>
      </c>
      <c r="C6" s="42">
        <f>'1кв'!B44</f>
        <v>2727.11</v>
      </c>
      <c r="D6" s="43"/>
    </row>
    <row r="7" spans="1:5">
      <c r="A7" s="40"/>
      <c r="B7" s="41" t="s">
        <v>101</v>
      </c>
      <c r="C7" s="44"/>
      <c r="D7" s="43"/>
    </row>
    <row r="8" spans="1:5">
      <c r="A8" s="45" t="s">
        <v>82</v>
      </c>
      <c r="B8" s="46" t="s">
        <v>83</v>
      </c>
      <c r="C8" s="47">
        <f>'1кв'!B46+'2кв'!B46+'3кв'!B51+'4кв'!B46</f>
        <v>191780.29</v>
      </c>
      <c r="D8" s="48"/>
    </row>
    <row r="9" spans="1:5">
      <c r="A9" s="22"/>
      <c r="B9" s="46" t="s">
        <v>84</v>
      </c>
      <c r="C9" s="44">
        <f>SUM(C8:C8)</f>
        <v>191780.29</v>
      </c>
      <c r="D9" s="43"/>
    </row>
    <row r="10" spans="1:5">
      <c r="B10" s="82"/>
      <c r="C10" s="83"/>
      <c r="D10" s="49"/>
    </row>
    <row r="11" spans="1:5">
      <c r="A11" s="50" t="s">
        <v>85</v>
      </c>
      <c r="B11" s="19" t="s">
        <v>44</v>
      </c>
      <c r="C11" s="51">
        <f>'1кв'!E22+'2кв'!E22+'3кв'!E22+'4кв'!E22</f>
        <v>100473.12</v>
      </c>
      <c r="D11" s="49"/>
    </row>
    <row r="12" spans="1:5">
      <c r="B12" s="52" t="s">
        <v>43</v>
      </c>
      <c r="C12" s="51">
        <f>'1кв'!E24+'2кв'!E23+'3кв'!E23+'4кв'!E23</f>
        <v>28543.5</v>
      </c>
      <c r="D12" s="49"/>
      <c r="E12" s="53"/>
    </row>
    <row r="13" spans="1:5" ht="31.5">
      <c r="B13" s="52" t="s">
        <v>86</v>
      </c>
      <c r="C13" s="51">
        <f>'1кв'!E23</f>
        <v>2372.2799999999997</v>
      </c>
      <c r="D13" s="49"/>
    </row>
    <row r="14" spans="1:5">
      <c r="A14" s="50"/>
      <c r="B14" s="54" t="s">
        <v>31</v>
      </c>
      <c r="C14" s="51">
        <f>'1кв'!E25+'2кв'!E24+'3кв'!E24+'4кв'!E24</f>
        <v>4301.7700000000004</v>
      </c>
      <c r="D14" s="49"/>
    </row>
    <row r="15" spans="1:5">
      <c r="A15" s="50"/>
      <c r="B15" s="55" t="s">
        <v>103</v>
      </c>
      <c r="C15" s="56">
        <f>'3кв'!E29</f>
        <v>707.84999999999991</v>
      </c>
      <c r="D15" s="49"/>
    </row>
    <row r="16" spans="1:5">
      <c r="A16" s="50"/>
      <c r="B16" s="55" t="s">
        <v>87</v>
      </c>
      <c r="C16" s="51">
        <f>C18+C19+C20+C21+C22+C23+C24</f>
        <v>41390.76</v>
      </c>
      <c r="D16" s="49"/>
    </row>
    <row r="17" spans="1:5">
      <c r="A17" s="50"/>
      <c r="B17" s="55" t="s">
        <v>88</v>
      </c>
      <c r="C17" s="51"/>
      <c r="D17" s="49"/>
    </row>
    <row r="18" spans="1:5">
      <c r="A18" s="50"/>
      <c r="B18" s="64" t="s">
        <v>102</v>
      </c>
      <c r="C18" s="51">
        <f>'2кв'!E25</f>
        <v>4240.72</v>
      </c>
      <c r="D18" s="49"/>
    </row>
    <row r="19" spans="1:5">
      <c r="A19" s="50"/>
      <c r="B19" s="64" t="s">
        <v>104</v>
      </c>
      <c r="C19" s="51">
        <f>'3кв'!E25</f>
        <v>3855.74</v>
      </c>
      <c r="D19" s="49"/>
    </row>
    <row r="20" spans="1:5">
      <c r="A20" s="50"/>
      <c r="B20" s="65" t="s">
        <v>105</v>
      </c>
      <c r="C20" s="51">
        <f>'3кв'!E26</f>
        <v>3416.2</v>
      </c>
      <c r="D20" s="49"/>
    </row>
    <row r="21" spans="1:5">
      <c r="A21" s="50"/>
      <c r="B21" s="65" t="s">
        <v>106</v>
      </c>
      <c r="C21" s="51">
        <f>'3кв'!E27</f>
        <v>1887.6</v>
      </c>
      <c r="D21" s="49"/>
    </row>
    <row r="22" spans="1:5">
      <c r="A22" s="50"/>
      <c r="B22" s="65" t="s">
        <v>107</v>
      </c>
      <c r="C22" s="51">
        <f>'3кв'!E28</f>
        <v>22740.14</v>
      </c>
      <c r="D22" s="49"/>
    </row>
    <row r="23" spans="1:5">
      <c r="A23" s="50"/>
      <c r="B23" s="65" t="s">
        <v>108</v>
      </c>
      <c r="C23" s="51">
        <f>'3кв'!E30</f>
        <v>4240.72</v>
      </c>
      <c r="D23" s="49"/>
    </row>
    <row r="24" spans="1:5">
      <c r="A24" s="50"/>
      <c r="B24" s="37" t="s">
        <v>109</v>
      </c>
      <c r="C24" s="51">
        <f>'4кв'!E25</f>
        <v>1009.64</v>
      </c>
      <c r="D24" s="49"/>
    </row>
    <row r="25" spans="1:5">
      <c r="A25" s="50"/>
      <c r="B25" s="57" t="s">
        <v>89</v>
      </c>
      <c r="C25" s="44">
        <f>SUM(C11:C16)</f>
        <v>177789.28</v>
      </c>
      <c r="D25" s="49"/>
    </row>
    <row r="26" spans="1:5">
      <c r="B26" s="58" t="s">
        <v>90</v>
      </c>
      <c r="C26" s="42">
        <f>(C6+C9)-C25</f>
        <v>16718.119999999995</v>
      </c>
      <c r="D26" s="49"/>
      <c r="E26" s="53"/>
    </row>
    <row r="27" spans="1:5">
      <c r="B27" s="45"/>
      <c r="C27" s="59"/>
      <c r="D27" s="49"/>
    </row>
    <row r="28" spans="1:5">
      <c r="B28" s="45"/>
      <c r="C28" s="59"/>
      <c r="D28" s="49"/>
    </row>
    <row r="29" spans="1:5">
      <c r="B29" s="45" t="s">
        <v>91</v>
      </c>
      <c r="C29" s="45"/>
      <c r="D29" s="49"/>
    </row>
    <row r="30" spans="1:5">
      <c r="B30" s="45" t="s">
        <v>92</v>
      </c>
      <c r="C30" s="45">
        <v>15536.01</v>
      </c>
      <c r="D30" s="49"/>
    </row>
    <row r="31" spans="1:5">
      <c r="B31" s="60" t="s">
        <v>93</v>
      </c>
      <c r="C31" s="60">
        <v>15216.08</v>
      </c>
      <c r="D31" s="49"/>
    </row>
    <row r="32" spans="1:5">
      <c r="B32" s="45" t="s">
        <v>94</v>
      </c>
      <c r="C32" s="45">
        <f>C31-C30</f>
        <v>-319.93000000000029</v>
      </c>
      <c r="D32" s="49"/>
    </row>
    <row r="33" spans="1:4">
      <c r="B33" s="45"/>
      <c r="C33" s="59"/>
      <c r="D33" s="49"/>
    </row>
    <row r="34" spans="1:4">
      <c r="B34" s="61"/>
      <c r="C34" s="62"/>
      <c r="D34" s="49"/>
    </row>
    <row r="35" spans="1:4">
      <c r="B35" s="45"/>
      <c r="C35" s="59"/>
      <c r="D35" s="49"/>
    </row>
    <row r="36" spans="1:4">
      <c r="B36" s="45" t="s">
        <v>96</v>
      </c>
      <c r="C36" s="59"/>
      <c r="D36" s="49"/>
    </row>
    <row r="37" spans="1:4">
      <c r="A37" s="1" t="s">
        <v>95</v>
      </c>
      <c r="B37" s="45" t="s">
        <v>97</v>
      </c>
      <c r="C37" s="59"/>
      <c r="D37" s="49"/>
    </row>
    <row r="38" spans="1:4">
      <c r="B38" s="45" t="s">
        <v>98</v>
      </c>
      <c r="C38" s="59"/>
      <c r="D38" s="49"/>
    </row>
    <row r="39" spans="1:4">
      <c r="B39" s="45"/>
      <c r="C39" s="59"/>
      <c r="D39" s="49"/>
    </row>
    <row r="40" spans="1:4">
      <c r="B40" s="45"/>
      <c r="C40" s="59"/>
      <c r="D40" s="49"/>
    </row>
    <row r="41" spans="1:4">
      <c r="B41" s="45" t="s">
        <v>99</v>
      </c>
      <c r="C41" s="59"/>
      <c r="D41" s="49"/>
    </row>
    <row r="42" spans="1:4">
      <c r="B42" s="45"/>
      <c r="C42" s="59"/>
      <c r="D42" s="49"/>
    </row>
    <row r="43" spans="1:4">
      <c r="B43" s="45"/>
      <c r="C43" s="59"/>
      <c r="D43" s="49"/>
    </row>
    <row r="44" spans="1:4">
      <c r="B44" s="45"/>
      <c r="C44" s="59"/>
      <c r="D44" s="49"/>
    </row>
    <row r="45" spans="1:4">
      <c r="B45" s="45"/>
      <c r="C45" s="59"/>
      <c r="D45" s="49"/>
    </row>
    <row r="46" spans="1:4">
      <c r="D46" s="49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2023-03-02T11:22:18Z</dcterms:modified>
</cp:coreProperties>
</file>