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codeName="ЭтаКнига" defaultThemeVersion="124226"/>
  <bookViews>
    <workbookView xWindow="240" yWindow="165" windowWidth="14805" windowHeight="795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'1кв'!$A$1:$E$50</definedName>
    <definedName name="_xlnm.Print_Area" localSheetId="1">'2кв'!$A$1:$E$51</definedName>
    <definedName name="_xlnm.Print_Area" localSheetId="2">'3кв'!$A$1:$E$52</definedName>
    <definedName name="_xlnm.Print_Area" localSheetId="3">'4кв'!$A$1:$E$53</definedName>
    <definedName name="_xlnm.Print_Area" localSheetId="4">отчет!$A$1:$C$47</definedName>
  </definedNames>
  <calcPr calcId="124519"/>
</workbook>
</file>

<file path=xl/calcChain.xml><?xml version="1.0" encoding="utf-8"?>
<calcChain xmlns="http://schemas.openxmlformats.org/spreadsheetml/2006/main">
  <c r="C33" i="23"/>
  <c r="C32"/>
  <c r="C31"/>
  <c r="C29" s="1"/>
  <c r="C28"/>
  <c r="C24"/>
  <c r="C25"/>
  <c r="C26"/>
  <c r="C27"/>
  <c r="C23"/>
  <c r="C22"/>
  <c r="C21"/>
  <c r="C20"/>
  <c r="C19"/>
  <c r="C35" s="1"/>
  <c r="C14" l="1"/>
  <c r="C15"/>
  <c r="C16"/>
  <c r="C13"/>
  <c r="C6"/>
  <c r="C40"/>
  <c r="C17" l="1"/>
  <c r="C36" s="1"/>
  <c r="B46" i="22"/>
  <c r="E29"/>
  <c r="E24"/>
  <c r="E26"/>
  <c r="E27"/>
  <c r="E25"/>
  <c r="B51"/>
  <c r="B50"/>
  <c r="B49"/>
  <c r="E18"/>
  <c r="E17"/>
  <c r="B52" l="1"/>
  <c r="B53" s="1"/>
  <c r="E28" i="21"/>
  <c r="B47"/>
  <c r="B45"/>
  <c r="E26" l="1"/>
  <c r="E27"/>
  <c r="B50"/>
  <c r="B49"/>
  <c r="B48"/>
  <c r="E18"/>
  <c r="E17"/>
  <c r="B51" l="1"/>
  <c r="B52" s="1"/>
  <c r="B46" i="20"/>
  <c r="B44"/>
  <c r="E27"/>
  <c r="E26"/>
  <c r="B49" l="1"/>
  <c r="B48"/>
  <c r="B47"/>
  <c r="E18"/>
  <c r="E17"/>
  <c r="B50" l="1"/>
  <c r="B51" s="1"/>
  <c r="B47" i="19"/>
  <c r="B50" l="1"/>
  <c r="B45"/>
  <c r="E26"/>
  <c r="B46" l="1"/>
  <c r="E25" l="1"/>
  <c r="B48"/>
  <c r="E19"/>
  <c r="E17"/>
  <c r="B49" l="1"/>
</calcChain>
</file>

<file path=xl/sharedStrings.xml><?xml version="1.0" encoding="utf-8"?>
<sst xmlns="http://schemas.openxmlformats.org/spreadsheetml/2006/main" count="334" uniqueCount="120">
  <si>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</si>
  <si>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</si>
  <si>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</si>
  <si>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</si>
  <si>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</si>
  <si>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</si>
  <si>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</si>
  <si>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</si>
  <si>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</si>
  <si>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</si>
  <si>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</si>
  <si>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</si>
  <si>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</si>
  <si>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</si>
  <si>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</si>
  <si>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</si>
  <si>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</si>
  <si>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</si>
  <si>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</si>
  <si>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</si>
  <si>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Свердлова, д. 45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</si>
  <si>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Кошман Марии Федоровны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</si>
  <si>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 от 06.03.2015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</si>
  <si>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</si>
  <si>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</si>
  <si>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1 квартал</t>
  </si>
  <si>
    <t>руб.</t>
  </si>
  <si>
    <t>Стоимость материалов</t>
  </si>
  <si>
    <t>Итого расходов: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</si>
  <si>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</si>
  <si>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Кошман М.Ф.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</si>
  <si>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</si>
  <si>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</si>
  <si>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</si>
  <si>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</si>
  <si>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S дома = 2694,4м2</t>
  </si>
  <si>
    <t xml:space="preserve">Расходы по содержанию и тек. Ремонту </t>
  </si>
  <si>
    <t>Остаток на начало квартала</t>
  </si>
  <si>
    <t>определена приложением № 9 к договору</t>
  </si>
  <si>
    <t xml:space="preserve">Расходы по управлению МКД </t>
  </si>
  <si>
    <t>ч/ч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</si>
  <si>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</si>
  <si>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</si>
  <si>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</si>
  <si>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</si>
  <si>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</si>
  <si>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</si>
  <si>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</si>
  <si>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</si>
  <si>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январь</t>
  </si>
  <si>
    <t xml:space="preserve">Обработка подъездов хлорсодержащими растворами опрыскивание 1 раз в неделю </t>
  </si>
  <si>
    <t>за 1 квартал 2022 года</t>
  </si>
  <si>
    <t>"31" 03 2022 г.</t>
  </si>
  <si>
    <t>Опиловка деревьев кв.19</t>
  </si>
  <si>
    <t>Предъявлено населению 180238,25</t>
  </si>
  <si>
    <t xml:space="preserve">           2. Всего за период с "01" 01 2022 г. по "31" 03 2022 г. выполнено работ (оказано услуг) на общую сумму сто шестьдесят шесть тысяч шестьсот пятьдесят девять рублей 57 копеек</t>
  </si>
  <si>
    <t>за 2 квартал 2022 года</t>
  </si>
  <si>
    <t>"30" 06 2022 г.</t>
  </si>
  <si>
    <t>2 квартал</t>
  </si>
  <si>
    <t>Установка стенда на дет.площадке, реконструкция качелей</t>
  </si>
  <si>
    <t>апрель</t>
  </si>
  <si>
    <t xml:space="preserve">Ремонт роликодрома </t>
  </si>
  <si>
    <t>май</t>
  </si>
  <si>
    <t>Ремонт баскетбольного кольца (на 3 дома)</t>
  </si>
  <si>
    <t>июнь</t>
  </si>
  <si>
    <t>ч/час</t>
  </si>
  <si>
    <t xml:space="preserve">           2. Всего за период с "01" 04 2022 г. по "30" 06 2022 г. выполнено работ (оказано услуг) на общую сумму сто восемьдесят две тысячи четыреста шестьдесят пять рублей 38 копеек</t>
  </si>
  <si>
    <t>Предъявлено населению 184910,66</t>
  </si>
  <si>
    <t>за 3 квартал 2022 года</t>
  </si>
  <si>
    <t>"30" 09 2022 г.</t>
  </si>
  <si>
    <t>3 квартал</t>
  </si>
  <si>
    <t>Дератизация, дезинсекция</t>
  </si>
  <si>
    <t xml:space="preserve">Частичный ремонт кровли </t>
  </si>
  <si>
    <t xml:space="preserve">Ремонт урны </t>
  </si>
  <si>
    <t>июль</t>
  </si>
  <si>
    <t>август</t>
  </si>
  <si>
    <t>сентябрь</t>
  </si>
  <si>
    <t>Окраска МАФ дет.площадки (смета)</t>
  </si>
  <si>
    <t>Предъявлено населению 192627,23</t>
  </si>
  <si>
    <t xml:space="preserve">           2. Всего за период с "01" 07 2022 г. по "30" 09 2022 г. выполнено работ (оказано услуг) на общую сумму сто восемьдесят одна тысяча девяносто шесть рублей 61 копейка</t>
  </si>
  <si>
    <t>за 4 квартал 2022 года</t>
  </si>
  <si>
    <t>"31" 12  2022 г.</t>
  </si>
  <si>
    <t>4 квартал</t>
  </si>
  <si>
    <t>Установка урны</t>
  </si>
  <si>
    <t xml:space="preserve">Ремонт мягкой кровли </t>
  </si>
  <si>
    <t>октябрь</t>
  </si>
  <si>
    <t>декабрь</t>
  </si>
  <si>
    <t xml:space="preserve">           2. Всего за период с "01" 10 2022 г. по "31" 12 2022 г. выполнено работ (оказано услуг) на общую сумму сто семьдесят одна тысяча семьсот девяносто пять рублей 77 копейки</t>
  </si>
  <si>
    <t>Предъявлено населению 184868,44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</si>
  <si>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</si>
  <si>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</si>
  <si>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</si>
  <si>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</si>
  <si>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</si>
  <si>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</si>
  <si>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</si>
  <si>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</si>
  <si>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</si>
  <si>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>Дезинсекция, дератизация</t>
  </si>
  <si>
    <t>Работы по договору, всего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</si>
  <si>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</si>
  <si>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</si>
  <si>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</si>
  <si>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</si>
  <si>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</si>
  <si>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</si>
  <si>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</si>
  <si>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</si>
  <si>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</si>
  <si>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</si>
  <si>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по ж.д. ул. Свердлова, 45</t>
  </si>
  <si>
    <t>Начислено всего 737755,91</t>
  </si>
  <si>
    <t xml:space="preserve">* холодная вода на СОИ - </t>
  </si>
  <si>
    <t>* горячая вода на СОИ - 8394,39</t>
  </si>
  <si>
    <t>* электроэнергия на СОИ- 14291,75</t>
  </si>
  <si>
    <t>* водоотведение на СОИ- 12045,51</t>
  </si>
  <si>
    <t>Непредвиденные расходы 19,66 ч/ч</t>
  </si>
  <si>
    <t xml:space="preserve">    * Установка стенда на дет.площадке, реконструкция качелей</t>
  </si>
  <si>
    <t xml:space="preserve">    * Ремонт роликодрома </t>
  </si>
  <si>
    <t xml:space="preserve">    * Окраска МАФ дет.площадки (смета)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</si>
</sst>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_-* #,##0.00_р_._-;\-* #,##0.00_р_._-;_-* \-??_р_.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7" fillId="0" borderId="0"/>
    <xf numFmtId="0" fontId="17" fillId="0" borderId="0"/>
    <xf numFmtId="166" fontId="17" fillId="0" borderId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43" fontId="4" fillId="0" borderId="0" xfId="0" applyNumberFormat="1" applyFont="1"/>
    <xf numFmtId="0" fontId="10" fillId="0" borderId="3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39" fontId="7" fillId="0" borderId="0" xfId="1" applyNumberFormat="1" applyFont="1"/>
    <xf numFmtId="39" fontId="4" fillId="0" borderId="0" xfId="1" applyNumberFormat="1" applyFont="1"/>
    <xf numFmtId="39" fontId="4" fillId="0" borderId="0" xfId="0" applyNumberFormat="1" applyFont="1"/>
    <xf numFmtId="39" fontId="7" fillId="0" borderId="0" xfId="0" applyNumberFormat="1" applyFont="1"/>
    <xf numFmtId="0" fontId="10" fillId="0" borderId="1" xfId="0" applyFont="1" applyBorder="1" applyAlignment="1">
      <alignment horizontal="center"/>
    </xf>
    <xf numFmtId="43" fontId="4" fillId="0" borderId="0" xfId="1" applyFont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1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0" fillId="0" borderId="3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43" fontId="14" fillId="0" borderId="1" xfId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wrapText="1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5" xfId="0" applyFont="1" applyBorder="1" applyAlignmen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0" fillId="0" borderId="0" xfId="0" applyFont="1"/>
    <xf numFmtId="0" fontId="10" fillId="0" borderId="6" xfId="0" applyFont="1" applyBorder="1" applyAlignment="1">
      <alignment horizontal="center"/>
    </xf>
    <xf numFmtId="0" fontId="15" fillId="0" borderId="7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3" fontId="8" fillId="0" borderId="1" xfId="1" applyFont="1" applyBorder="1" applyAlignment="1">
      <alignment horizontal="center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43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49" fontId="3" fillId="2" borderId="1" xfId="0" applyNumberFormat="1" applyFont="1" applyFill="1" applyBorder="1" applyAlignment="1">
      <alignment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0" xfId="1" applyFont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49" fontId="3" fillId="0" borderId="8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8"/>
  <sheetViews>
    <sheetView view="pageBreakPreview" topLeftCell="A16" zoomScaleSheetLayoutView="100" workbookViewId="0">
      <selection activeCell="B46" sqref="B46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>
      <c r="A1" s="93" t="s">
        <v>10</v>
      </c>
      <c r="B1" s="93"/>
      <c r="C1" s="93"/>
      <c r="D1" s="93"/>
      <c r="E1" s="93"/>
    </row>
    <row r="2" spans="1:7" ht="35.25" customHeight="1">
      <c r="A2" s="94" t="s">
        <v>11</v>
      </c>
      <c r="B2" s="95"/>
      <c r="C2" s="95"/>
      <c r="D2" s="95"/>
      <c r="E2" s="95"/>
    </row>
    <row r="3" spans="1:7">
      <c r="A3" s="96" t="s">
        <v>51</v>
      </c>
      <c r="B3" s="96"/>
      <c r="C3" s="96"/>
      <c r="D3" s="96"/>
      <c r="E3" s="96"/>
    </row>
    <row r="4" spans="1:7" s="1" customFormat="1" ht="15.75">
      <c r="A4" s="31" t="s">
        <v>12</v>
      </c>
      <c r="B4" s="32"/>
      <c r="C4" s="32"/>
      <c r="D4" s="97" t="s">
        <v>52</v>
      </c>
      <c r="E4" s="97"/>
    </row>
    <row r="5" spans="1:7" ht="22.9" customHeight="1">
      <c r="A5" s="88" t="s">
        <v>0</v>
      </c>
      <c r="B5" s="88"/>
      <c r="C5" s="88"/>
      <c r="D5" s="88"/>
      <c r="E5" s="88"/>
    </row>
    <row r="6" spans="1:7" ht="13.9" customHeight="1">
      <c r="A6" s="98" t="s">
        <v>20</v>
      </c>
      <c r="B6" s="98"/>
      <c r="C6" s="98"/>
      <c r="D6" s="98"/>
      <c r="E6" s="98"/>
    </row>
    <row r="7" spans="1:7">
      <c r="A7" s="99" t="s">
        <v>1</v>
      </c>
      <c r="B7" s="99"/>
      <c r="C7" s="99"/>
      <c r="D7" s="99"/>
      <c r="E7" s="99"/>
    </row>
    <row r="8" spans="1:7">
      <c r="A8" s="88" t="s">
        <v>21</v>
      </c>
      <c r="B8" s="88"/>
      <c r="C8" s="88"/>
      <c r="D8" s="88"/>
      <c r="E8" s="88"/>
    </row>
    <row r="9" spans="1:7" ht="28.5" customHeight="1">
      <c r="A9" s="88" t="s">
        <v>22</v>
      </c>
      <c r="B9" s="88"/>
      <c r="C9" s="88"/>
      <c r="D9" s="88"/>
      <c r="E9" s="88"/>
    </row>
    <row r="10" spans="1:7">
      <c r="A10" s="88" t="s">
        <v>17</v>
      </c>
      <c r="B10" s="88"/>
      <c r="C10" s="88"/>
      <c r="D10" s="88"/>
      <c r="E10" s="88"/>
    </row>
    <row r="11" spans="1:7">
      <c r="A11" s="88" t="s">
        <v>18</v>
      </c>
      <c r="B11" s="88"/>
      <c r="C11" s="88"/>
      <c r="D11" s="88"/>
      <c r="E11" s="88"/>
    </row>
    <row r="12" spans="1:7" ht="31.5" customHeight="1">
      <c r="A12" s="88" t="s">
        <v>13</v>
      </c>
      <c r="B12" s="88"/>
      <c r="C12" s="88"/>
      <c r="D12" s="88"/>
      <c r="E12" s="88"/>
    </row>
    <row r="13" spans="1:7" ht="61.5" customHeight="1">
      <c r="A13" s="88" t="s">
        <v>23</v>
      </c>
      <c r="B13" s="88"/>
      <c r="C13" s="88"/>
      <c r="D13" s="88"/>
      <c r="E13" s="88"/>
    </row>
    <row r="14" spans="1:7" ht="31.5" customHeight="1">
      <c r="A14" s="89" t="s">
        <v>24</v>
      </c>
      <c r="B14" s="89"/>
      <c r="C14" s="89"/>
      <c r="D14" s="89"/>
      <c r="E14" s="89"/>
    </row>
    <row r="15" spans="1:7">
      <c r="A15" s="89"/>
      <c r="B15" s="89"/>
      <c r="C15" s="89"/>
      <c r="D15" s="89"/>
      <c r="E15" s="89"/>
      <c r="F15" s="2">
        <v>2694.4</v>
      </c>
      <c r="G15" s="2">
        <v>3</v>
      </c>
    </row>
    <row r="16" spans="1:7" ht="13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>
      <c r="A17" s="16" t="s">
        <v>41</v>
      </c>
      <c r="B17" s="7" t="s">
        <v>38</v>
      </c>
      <c r="C17" s="3" t="s">
        <v>3</v>
      </c>
      <c r="D17" s="3">
        <v>13.59</v>
      </c>
      <c r="E17" s="6">
        <f>D17*F15*G15</f>
        <v>109850.68799999999</v>
      </c>
      <c r="G17" s="14"/>
    </row>
    <row r="18" spans="1:7" ht="45">
      <c r="A18" s="5" t="s">
        <v>50</v>
      </c>
      <c r="B18" s="7" t="s">
        <v>25</v>
      </c>
      <c r="C18" s="3" t="s">
        <v>3</v>
      </c>
      <c r="D18" s="3"/>
      <c r="E18" s="6">
        <v>5177.13</v>
      </c>
      <c r="G18" s="14"/>
    </row>
    <row r="19" spans="1:7">
      <c r="A19" s="5" t="s">
        <v>39</v>
      </c>
      <c r="B19" s="7" t="s">
        <v>19</v>
      </c>
      <c r="C19" s="3" t="s">
        <v>3</v>
      </c>
      <c r="D19" s="3">
        <v>5</v>
      </c>
      <c r="E19" s="6">
        <f>D19*F15*G15</f>
        <v>40416</v>
      </c>
      <c r="G19" s="14"/>
    </row>
    <row r="20" spans="1:7">
      <c r="A20" s="5" t="s">
        <v>45</v>
      </c>
      <c r="B20" s="7" t="s">
        <v>25</v>
      </c>
      <c r="C20" s="3" t="s">
        <v>26</v>
      </c>
      <c r="D20" s="3"/>
      <c r="E20" s="33">
        <v>0</v>
      </c>
      <c r="G20" s="14"/>
    </row>
    <row r="21" spans="1:7">
      <c r="A21" s="37" t="s">
        <v>46</v>
      </c>
      <c r="B21" s="7" t="s">
        <v>25</v>
      </c>
      <c r="C21" s="3" t="s">
        <v>26</v>
      </c>
      <c r="D21" s="3"/>
      <c r="E21" s="6">
        <v>3013.48</v>
      </c>
      <c r="G21" s="14"/>
    </row>
    <row r="22" spans="1:7">
      <c r="A22" s="5" t="s">
        <v>47</v>
      </c>
      <c r="B22" s="7" t="s">
        <v>25</v>
      </c>
      <c r="C22" s="3" t="s">
        <v>26</v>
      </c>
      <c r="D22" s="3"/>
      <c r="E22" s="6">
        <v>3256.32</v>
      </c>
      <c r="G22" s="14"/>
    </row>
    <row r="23" spans="1:7">
      <c r="A23" s="5" t="s">
        <v>48</v>
      </c>
      <c r="B23" s="7" t="s">
        <v>25</v>
      </c>
      <c r="C23" s="3" t="s">
        <v>26</v>
      </c>
      <c r="D23" s="3"/>
      <c r="E23" s="6">
        <v>4197.3</v>
      </c>
      <c r="G23" s="14"/>
    </row>
    <row r="24" spans="1:7" ht="15.75">
      <c r="A24" s="5" t="s">
        <v>27</v>
      </c>
      <c r="B24" s="7" t="s">
        <v>25</v>
      </c>
      <c r="C24" s="3" t="s">
        <v>26</v>
      </c>
      <c r="D24" s="17"/>
      <c r="E24" s="6">
        <v>93.24</v>
      </c>
      <c r="G24" s="14"/>
    </row>
    <row r="25" spans="1:7">
      <c r="A25" s="15" t="s">
        <v>53</v>
      </c>
      <c r="B25" s="29" t="s">
        <v>49</v>
      </c>
      <c r="C25" s="3" t="s">
        <v>40</v>
      </c>
      <c r="D25" s="29">
        <v>3</v>
      </c>
      <c r="E25" s="6">
        <f>D25*218.47</f>
        <v>655.41</v>
      </c>
      <c r="G25" s="14"/>
    </row>
    <row r="26" spans="1:7">
      <c r="A26" s="8" t="s">
        <v>28</v>
      </c>
      <c r="B26" s="9"/>
      <c r="C26" s="10"/>
      <c r="D26" s="29"/>
      <c r="E26" s="11">
        <f>SUM(E17:E25)</f>
        <v>166659.568</v>
      </c>
    </row>
    <row r="27" spans="1:7" ht="10.15" customHeight="1"/>
    <row r="28" spans="1:7" ht="30.6" customHeight="1">
      <c r="A28" s="90" t="s">
        <v>55</v>
      </c>
      <c r="B28" s="90"/>
      <c r="C28" s="90"/>
      <c r="D28" s="90"/>
      <c r="E28" s="90"/>
    </row>
    <row r="29" spans="1:7" ht="34.5" customHeight="1">
      <c r="A29" s="88" t="s">
        <v>16</v>
      </c>
      <c r="B29" s="88"/>
      <c r="C29" s="88"/>
      <c r="D29" s="88"/>
      <c r="E29" s="88"/>
    </row>
    <row r="30" spans="1:7" ht="22.9" customHeight="1">
      <c r="A30" s="88" t="s">
        <v>15</v>
      </c>
      <c r="B30" s="88"/>
      <c r="C30" s="88"/>
      <c r="D30" s="88"/>
      <c r="E30" s="88"/>
    </row>
    <row r="31" spans="1:7">
      <c r="A31" s="88" t="s">
        <v>31</v>
      </c>
      <c r="B31" s="88"/>
      <c r="C31" s="88"/>
      <c r="D31" s="88"/>
      <c r="E31" s="88"/>
    </row>
    <row r="32" spans="1:7">
      <c r="A32" s="36"/>
      <c r="B32" s="36"/>
      <c r="C32" s="36"/>
      <c r="D32" s="36"/>
      <c r="E32" s="36"/>
    </row>
    <row r="33" spans="1:5">
      <c r="A33" s="36"/>
      <c r="B33" s="36"/>
      <c r="C33" s="36"/>
      <c r="D33" s="36"/>
      <c r="E33" s="36"/>
    </row>
    <row r="34" spans="1:5">
      <c r="A34" s="38"/>
      <c r="B34" s="38"/>
      <c r="C34" s="38"/>
      <c r="D34" s="38"/>
      <c r="E34" s="38"/>
    </row>
    <row r="35" spans="1:5">
      <c r="A35" s="91" t="s">
        <v>4</v>
      </c>
      <c r="B35" s="91"/>
      <c r="C35" s="91"/>
      <c r="D35" s="91"/>
      <c r="E35" s="91"/>
    </row>
    <row r="36" spans="1:5">
      <c r="A36" s="92" t="s">
        <v>29</v>
      </c>
      <c r="B36" s="92"/>
      <c r="C36" s="92"/>
      <c r="D36" s="92"/>
      <c r="E36" s="92"/>
    </row>
    <row r="37" spans="1:5">
      <c r="B37" s="87" t="s">
        <v>14</v>
      </c>
      <c r="C37" s="87"/>
      <c r="D37" s="87"/>
      <c r="E37" s="4" t="s">
        <v>5</v>
      </c>
    </row>
    <row r="38" spans="1:5">
      <c r="A38" s="34"/>
      <c r="B38" s="34"/>
      <c r="C38" s="34"/>
      <c r="D38" s="34"/>
      <c r="E38" s="34"/>
    </row>
    <row r="39" spans="1:5">
      <c r="A39" s="92" t="s">
        <v>30</v>
      </c>
      <c r="B39" s="92"/>
      <c r="C39" s="92"/>
      <c r="D39" s="92"/>
      <c r="E39" s="92"/>
    </row>
    <row r="40" spans="1:5">
      <c r="B40" s="87" t="s">
        <v>14</v>
      </c>
      <c r="C40" s="87"/>
      <c r="D40" s="87"/>
      <c r="E40" s="4" t="s">
        <v>5</v>
      </c>
    </row>
    <row r="41" spans="1:5">
      <c r="A41" s="2" t="s">
        <v>35</v>
      </c>
    </row>
    <row r="42" spans="1:5">
      <c r="A42" s="12" t="s">
        <v>32</v>
      </c>
    </row>
    <row r="43" spans="1:5" ht="16.149999999999999" customHeight="1">
      <c r="A43" s="12" t="s">
        <v>37</v>
      </c>
      <c r="B43" s="25">
        <v>-46602.21</v>
      </c>
    </row>
    <row r="44" spans="1:5" ht="30">
      <c r="A44" s="35" t="s">
        <v>54</v>
      </c>
      <c r="B44" s="26"/>
    </row>
    <row r="45" spans="1:5">
      <c r="A45" s="2" t="s">
        <v>33</v>
      </c>
      <c r="B45" s="26">
        <f>178374.08-110.48</f>
        <v>178263.59999999998</v>
      </c>
    </row>
    <row r="46" spans="1:5">
      <c r="A46" s="2" t="s">
        <v>43</v>
      </c>
      <c r="B46" s="26">
        <f>350*3</f>
        <v>1050</v>
      </c>
    </row>
    <row r="47" spans="1:5">
      <c r="A47" s="2" t="s">
        <v>42</v>
      </c>
      <c r="B47" s="30">
        <f>3*330</f>
        <v>990</v>
      </c>
    </row>
    <row r="48" spans="1:5">
      <c r="A48" s="2" t="s">
        <v>44</v>
      </c>
      <c r="B48" s="30">
        <f>3*200</f>
        <v>600</v>
      </c>
    </row>
    <row r="49" spans="1:5" ht="30">
      <c r="A49" s="35" t="s">
        <v>36</v>
      </c>
      <c r="B49" s="27">
        <f>E26</f>
        <v>166659.568</v>
      </c>
    </row>
    <row r="50" spans="1:5">
      <c r="A50" s="13" t="s">
        <v>34</v>
      </c>
      <c r="B50" s="28">
        <f>B43+B45+B46+B47+B48-B49</f>
        <v>-32358.178000000014</v>
      </c>
    </row>
    <row r="53" spans="1:5">
      <c r="A53" s="18"/>
      <c r="B53" s="19"/>
      <c r="C53" s="20"/>
      <c r="D53" s="19"/>
      <c r="E53" s="21"/>
    </row>
    <row r="54" spans="1:5">
      <c r="A54" s="18"/>
      <c r="B54" s="19"/>
      <c r="C54" s="20"/>
      <c r="D54" s="19"/>
      <c r="E54" s="21"/>
    </row>
    <row r="55" spans="1:5">
      <c r="A55" s="18"/>
      <c r="B55" s="19"/>
      <c r="C55" s="20"/>
      <c r="D55" s="19"/>
      <c r="E55" s="21"/>
    </row>
    <row r="56" spans="1:5">
      <c r="A56" s="18"/>
      <c r="B56" s="19"/>
      <c r="C56" s="20"/>
      <c r="D56" s="19"/>
      <c r="E56" s="21"/>
    </row>
    <row r="57" spans="1:5">
      <c r="A57" s="22"/>
      <c r="B57" s="23"/>
      <c r="C57" s="19"/>
      <c r="D57" s="23"/>
      <c r="E57" s="21"/>
    </row>
    <row r="58" spans="1:5">
      <c r="A58" s="24"/>
      <c r="B58" s="23"/>
      <c r="C58" s="19"/>
      <c r="D58" s="23"/>
      <c r="E58" s="21"/>
    </row>
    <row r="59" spans="1:5">
      <c r="A59" s="24"/>
      <c r="B59" s="23"/>
      <c r="C59" s="19"/>
      <c r="D59" s="23"/>
      <c r="E59" s="21"/>
    </row>
    <row r="60" spans="1:5">
      <c r="A60" s="24"/>
      <c r="B60" s="23"/>
      <c r="C60" s="19"/>
      <c r="D60" s="23"/>
      <c r="E60" s="21"/>
    </row>
    <row r="61" spans="1:5">
      <c r="A61" s="24"/>
      <c r="B61" s="23"/>
      <c r="C61" s="19"/>
      <c r="D61" s="23"/>
      <c r="E61" s="21"/>
    </row>
    <row r="62" spans="1:5">
      <c r="A62" s="24"/>
      <c r="B62" s="23"/>
      <c r="C62" s="19"/>
      <c r="D62" s="23"/>
      <c r="E62" s="21"/>
    </row>
    <row r="63" spans="1:5">
      <c r="A63" s="24"/>
      <c r="B63" s="23"/>
      <c r="C63" s="19"/>
      <c r="D63" s="23"/>
      <c r="E63" s="21"/>
    </row>
    <row r="64" spans="1:5">
      <c r="A64" s="24"/>
      <c r="B64" s="23"/>
      <c r="C64" s="19"/>
      <c r="D64" s="23"/>
      <c r="E64" s="21"/>
    </row>
    <row r="65" spans="1:5">
      <c r="A65" s="24"/>
      <c r="B65" s="23"/>
      <c r="C65" s="19"/>
      <c r="D65" s="23"/>
      <c r="E65" s="21"/>
    </row>
    <row r="66" spans="1:5">
      <c r="A66" s="24"/>
      <c r="B66" s="23"/>
      <c r="C66" s="19"/>
      <c r="D66" s="23"/>
      <c r="E66" s="21"/>
    </row>
    <row r="67" spans="1:5">
      <c r="A67" s="24"/>
      <c r="B67" s="23"/>
      <c r="C67" s="19"/>
      <c r="D67" s="23"/>
      <c r="E67" s="21"/>
    </row>
    <row r="68" spans="1:5">
      <c r="A68" s="24"/>
      <c r="B68" s="23"/>
      <c r="C68" s="19"/>
      <c r="D68" s="23"/>
      <c r="E68" s="21"/>
    </row>
  </sheetData>
  <mergeCells count="24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B40:D40"/>
    <mergeCell ref="A13:E13"/>
    <mergeCell ref="A14:E14"/>
    <mergeCell ref="A15:E15"/>
    <mergeCell ref="A28:E28"/>
    <mergeCell ref="A29:E29"/>
    <mergeCell ref="A30:E30"/>
    <mergeCell ref="A31:E31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69"/>
  <sheetViews>
    <sheetView view="pageBreakPreview" topLeftCell="A19" zoomScaleSheetLayoutView="100" workbookViewId="0">
      <selection activeCell="A24" sqref="A24:A25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>
      <c r="A1" s="93" t="s">
        <v>10</v>
      </c>
      <c r="B1" s="93"/>
      <c r="C1" s="93"/>
      <c r="D1" s="93"/>
      <c r="E1" s="93"/>
    </row>
    <row r="2" spans="1:7" ht="35.25" customHeight="1">
      <c r="A2" s="94" t="s">
        <v>11</v>
      </c>
      <c r="B2" s="95"/>
      <c r="C2" s="95"/>
      <c r="D2" s="95"/>
      <c r="E2" s="95"/>
    </row>
    <row r="3" spans="1:7">
      <c r="A3" s="96" t="s">
        <v>56</v>
      </c>
      <c r="B3" s="96"/>
      <c r="C3" s="96"/>
      <c r="D3" s="96"/>
      <c r="E3" s="96"/>
    </row>
    <row r="4" spans="1:7" s="1" customFormat="1" ht="15.75">
      <c r="A4" s="31" t="s">
        <v>12</v>
      </c>
      <c r="B4" s="32"/>
      <c r="C4" s="32"/>
      <c r="D4" s="97" t="s">
        <v>57</v>
      </c>
      <c r="E4" s="97"/>
    </row>
    <row r="5" spans="1:7" ht="22.9" customHeight="1">
      <c r="A5" s="88" t="s">
        <v>0</v>
      </c>
      <c r="B5" s="88"/>
      <c r="C5" s="88"/>
      <c r="D5" s="88"/>
      <c r="E5" s="88"/>
    </row>
    <row r="6" spans="1:7" ht="13.9" customHeight="1">
      <c r="A6" s="98" t="s">
        <v>20</v>
      </c>
      <c r="B6" s="98"/>
      <c r="C6" s="98"/>
      <c r="D6" s="98"/>
      <c r="E6" s="98"/>
    </row>
    <row r="7" spans="1:7">
      <c r="A7" s="99" t="s">
        <v>1</v>
      </c>
      <c r="B7" s="99"/>
      <c r="C7" s="99"/>
      <c r="D7" s="99"/>
      <c r="E7" s="99"/>
    </row>
    <row r="8" spans="1:7">
      <c r="A8" s="88" t="s">
        <v>21</v>
      </c>
      <c r="B8" s="88"/>
      <c r="C8" s="88"/>
      <c r="D8" s="88"/>
      <c r="E8" s="88"/>
    </row>
    <row r="9" spans="1:7" ht="28.5" customHeight="1">
      <c r="A9" s="88" t="s">
        <v>22</v>
      </c>
      <c r="B9" s="88"/>
      <c r="C9" s="88"/>
      <c r="D9" s="88"/>
      <c r="E9" s="88"/>
    </row>
    <row r="10" spans="1:7">
      <c r="A10" s="88" t="s">
        <v>17</v>
      </c>
      <c r="B10" s="88"/>
      <c r="C10" s="88"/>
      <c r="D10" s="88"/>
      <c r="E10" s="88"/>
    </row>
    <row r="11" spans="1:7">
      <c r="A11" s="88" t="s">
        <v>18</v>
      </c>
      <c r="B11" s="88"/>
      <c r="C11" s="88"/>
      <c r="D11" s="88"/>
      <c r="E11" s="88"/>
    </row>
    <row r="12" spans="1:7" ht="34.5" customHeight="1">
      <c r="A12" s="88" t="s">
        <v>13</v>
      </c>
      <c r="B12" s="88"/>
      <c r="C12" s="88"/>
      <c r="D12" s="88"/>
      <c r="E12" s="88"/>
    </row>
    <row r="13" spans="1:7" ht="61.5" customHeight="1">
      <c r="A13" s="88" t="s">
        <v>23</v>
      </c>
      <c r="B13" s="88"/>
      <c r="C13" s="88"/>
      <c r="D13" s="88"/>
      <c r="E13" s="88"/>
    </row>
    <row r="14" spans="1:7" ht="31.5" customHeight="1">
      <c r="A14" s="89" t="s">
        <v>24</v>
      </c>
      <c r="B14" s="89"/>
      <c r="C14" s="89"/>
      <c r="D14" s="89"/>
      <c r="E14" s="89"/>
    </row>
    <row r="15" spans="1:7">
      <c r="A15" s="89"/>
      <c r="B15" s="89"/>
      <c r="C15" s="89"/>
      <c r="D15" s="89"/>
      <c r="E15" s="89"/>
      <c r="F15" s="2">
        <v>2694.4</v>
      </c>
      <c r="G15" s="2">
        <v>3</v>
      </c>
    </row>
    <row r="16" spans="1:7" ht="13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>
      <c r="A17" s="16" t="s">
        <v>41</v>
      </c>
      <c r="B17" s="7" t="s">
        <v>38</v>
      </c>
      <c r="C17" s="3" t="s">
        <v>3</v>
      </c>
      <c r="D17" s="3">
        <v>13.59</v>
      </c>
      <c r="E17" s="6">
        <f>D17*F15*G15</f>
        <v>109850.68799999999</v>
      </c>
      <c r="G17" s="14"/>
    </row>
    <row r="18" spans="1:7">
      <c r="A18" s="5" t="s">
        <v>39</v>
      </c>
      <c r="B18" s="7" t="s">
        <v>19</v>
      </c>
      <c r="C18" s="3" t="s">
        <v>3</v>
      </c>
      <c r="D18" s="3">
        <v>5</v>
      </c>
      <c r="E18" s="6">
        <f>D18*F15*G15</f>
        <v>40416</v>
      </c>
      <c r="G18" s="14"/>
    </row>
    <row r="19" spans="1:7">
      <c r="A19" s="5" t="s">
        <v>45</v>
      </c>
      <c r="B19" s="7" t="s">
        <v>58</v>
      </c>
      <c r="C19" s="3" t="s">
        <v>26</v>
      </c>
      <c r="D19" s="3"/>
      <c r="E19" s="33">
        <v>0</v>
      </c>
      <c r="G19" s="14"/>
    </row>
    <row r="20" spans="1:7">
      <c r="A20" s="37" t="s">
        <v>46</v>
      </c>
      <c r="B20" s="7" t="s">
        <v>58</v>
      </c>
      <c r="C20" s="3" t="s">
        <v>26</v>
      </c>
      <c r="D20" s="3"/>
      <c r="E20" s="6">
        <v>8595.74</v>
      </c>
      <c r="G20" s="14"/>
    </row>
    <row r="21" spans="1:7">
      <c r="A21" s="5" t="s">
        <v>47</v>
      </c>
      <c r="B21" s="7" t="s">
        <v>58</v>
      </c>
      <c r="C21" s="3" t="s">
        <v>26</v>
      </c>
      <c r="D21" s="3"/>
      <c r="E21" s="6">
        <v>3311.44</v>
      </c>
      <c r="G21" s="14"/>
    </row>
    <row r="22" spans="1:7">
      <c r="A22" s="5" t="s">
        <v>48</v>
      </c>
      <c r="B22" s="7" t="s">
        <v>58</v>
      </c>
      <c r="C22" s="3" t="s">
        <v>26</v>
      </c>
      <c r="D22" s="3"/>
      <c r="E22" s="6">
        <v>4197.3</v>
      </c>
      <c r="G22" s="14"/>
    </row>
    <row r="23" spans="1:7" ht="15.75">
      <c r="A23" s="5" t="s">
        <v>27</v>
      </c>
      <c r="B23" s="7" t="s">
        <v>58</v>
      </c>
      <c r="C23" s="3" t="s">
        <v>26</v>
      </c>
      <c r="D23" s="17"/>
      <c r="E23" s="6">
        <v>7359.61</v>
      </c>
      <c r="G23" s="14"/>
    </row>
    <row r="24" spans="1:7" ht="45">
      <c r="A24" s="45" t="s">
        <v>59</v>
      </c>
      <c r="B24" s="19" t="s">
        <v>60</v>
      </c>
      <c r="C24" s="46" t="s">
        <v>26</v>
      </c>
      <c r="D24" s="47"/>
      <c r="E24" s="48">
        <v>3421.27</v>
      </c>
      <c r="G24" s="14"/>
    </row>
    <row r="25" spans="1:7">
      <c r="A25" s="49" t="s">
        <v>61</v>
      </c>
      <c r="B25" s="50" t="s">
        <v>62</v>
      </c>
      <c r="C25" s="46" t="s">
        <v>26</v>
      </c>
      <c r="D25" s="51"/>
      <c r="E25" s="48">
        <v>4732.2</v>
      </c>
      <c r="G25" s="14"/>
    </row>
    <row r="26" spans="1:7" ht="30">
      <c r="A26" s="45" t="s">
        <v>63</v>
      </c>
      <c r="B26" s="50" t="s">
        <v>64</v>
      </c>
      <c r="C26" s="46" t="s">
        <v>65</v>
      </c>
      <c r="D26" s="52">
        <v>2.66</v>
      </c>
      <c r="E26" s="48">
        <f t="shared" ref="E26" si="0">D26*218.47</f>
        <v>581.13020000000006</v>
      </c>
      <c r="G26" s="14"/>
    </row>
    <row r="27" spans="1:7">
      <c r="A27" s="8" t="s">
        <v>28</v>
      </c>
      <c r="B27" s="9"/>
      <c r="C27" s="10"/>
      <c r="D27" s="29"/>
      <c r="E27" s="11">
        <f>SUM(E17:E26)</f>
        <v>182465.37819999998</v>
      </c>
    </row>
    <row r="28" spans="1:7" ht="10.15" customHeight="1"/>
    <row r="29" spans="1:7" ht="30.6" customHeight="1">
      <c r="A29" s="90" t="s">
        <v>66</v>
      </c>
      <c r="B29" s="90"/>
      <c r="C29" s="90"/>
      <c r="D29" s="90"/>
      <c r="E29" s="90"/>
    </row>
    <row r="30" spans="1:7" ht="34.5" customHeight="1">
      <c r="A30" s="88" t="s">
        <v>16</v>
      </c>
      <c r="B30" s="88"/>
      <c r="C30" s="88"/>
      <c r="D30" s="88"/>
      <c r="E30" s="88"/>
    </row>
    <row r="31" spans="1:7" ht="22.9" customHeight="1">
      <c r="A31" s="88" t="s">
        <v>15</v>
      </c>
      <c r="B31" s="88"/>
      <c r="C31" s="88"/>
      <c r="D31" s="88"/>
      <c r="E31" s="88"/>
    </row>
    <row r="32" spans="1:7">
      <c r="A32" s="88" t="s">
        <v>31</v>
      </c>
      <c r="B32" s="88"/>
      <c r="C32" s="88"/>
      <c r="D32" s="88"/>
      <c r="E32" s="88"/>
    </row>
    <row r="33" spans="1:5">
      <c r="A33" s="39"/>
      <c r="B33" s="39"/>
      <c r="C33" s="39"/>
      <c r="D33" s="39"/>
      <c r="E33" s="39"/>
    </row>
    <row r="34" spans="1:5">
      <c r="A34" s="39"/>
      <c r="B34" s="39"/>
      <c r="C34" s="39"/>
      <c r="D34" s="39"/>
      <c r="E34" s="39"/>
    </row>
    <row r="35" spans="1:5">
      <c r="A35" s="39"/>
      <c r="B35" s="39"/>
      <c r="C35" s="39"/>
      <c r="D35" s="39"/>
      <c r="E35" s="39"/>
    </row>
    <row r="36" spans="1:5">
      <c r="A36" s="91" t="s">
        <v>4</v>
      </c>
      <c r="B36" s="91"/>
      <c r="C36" s="91"/>
      <c r="D36" s="91"/>
      <c r="E36" s="91"/>
    </row>
    <row r="37" spans="1:5">
      <c r="A37" s="92" t="s">
        <v>29</v>
      </c>
      <c r="B37" s="92"/>
      <c r="C37" s="92"/>
      <c r="D37" s="92"/>
      <c r="E37" s="92"/>
    </row>
    <row r="38" spans="1:5">
      <c r="B38" s="87" t="s">
        <v>14</v>
      </c>
      <c r="C38" s="87"/>
      <c r="D38" s="87"/>
      <c r="E38" s="4" t="s">
        <v>5</v>
      </c>
    </row>
    <row r="39" spans="1:5">
      <c r="A39" s="41"/>
      <c r="B39" s="41"/>
      <c r="C39" s="41"/>
      <c r="D39" s="41"/>
      <c r="E39" s="41"/>
    </row>
    <row r="40" spans="1:5">
      <c r="A40" s="92" t="s">
        <v>30</v>
      </c>
      <c r="B40" s="92"/>
      <c r="C40" s="92"/>
      <c r="D40" s="92"/>
      <c r="E40" s="92"/>
    </row>
    <row r="41" spans="1:5">
      <c r="B41" s="87" t="s">
        <v>14</v>
      </c>
      <c r="C41" s="87"/>
      <c r="D41" s="87"/>
      <c r="E41" s="4" t="s">
        <v>5</v>
      </c>
    </row>
    <row r="42" spans="1:5">
      <c r="A42" s="2" t="s">
        <v>35</v>
      </c>
    </row>
    <row r="43" spans="1:5">
      <c r="A43" s="12" t="s">
        <v>32</v>
      </c>
    </row>
    <row r="44" spans="1:5" ht="16.149999999999999" customHeight="1">
      <c r="A44" s="12" t="s">
        <v>37</v>
      </c>
      <c r="B44" s="25">
        <f>'1кв'!B50</f>
        <v>-32358.178000000014</v>
      </c>
    </row>
    <row r="45" spans="1:5" ht="30">
      <c r="A45" s="40" t="s">
        <v>67</v>
      </c>
      <c r="B45" s="26"/>
    </row>
    <row r="46" spans="1:5">
      <c r="A46" s="2" t="s">
        <v>33</v>
      </c>
      <c r="B46" s="26">
        <f>181519.33-2159.67</f>
        <v>179359.65999999997</v>
      </c>
    </row>
    <row r="47" spans="1:5">
      <c r="A47" s="2" t="s">
        <v>43</v>
      </c>
      <c r="B47" s="26">
        <f>350*3</f>
        <v>1050</v>
      </c>
    </row>
    <row r="48" spans="1:5">
      <c r="A48" s="2" t="s">
        <v>42</v>
      </c>
      <c r="B48" s="30">
        <f>3*330</f>
        <v>990</v>
      </c>
    </row>
    <row r="49" spans="1:5">
      <c r="A49" s="2" t="s">
        <v>44</v>
      </c>
      <c r="B49" s="30">
        <f>3*200</f>
        <v>600</v>
      </c>
    </row>
    <row r="50" spans="1:5" ht="30">
      <c r="A50" s="40" t="s">
        <v>36</v>
      </c>
      <c r="B50" s="27">
        <f>E27</f>
        <v>182465.37819999998</v>
      </c>
    </row>
    <row r="51" spans="1:5">
      <c r="A51" s="13" t="s">
        <v>34</v>
      </c>
      <c r="B51" s="28">
        <f>B44+B46+B47+B48+B49-B50</f>
        <v>-32823.896200000017</v>
      </c>
    </row>
    <row r="54" spans="1:5">
      <c r="A54" s="18"/>
      <c r="B54" s="19"/>
      <c r="C54" s="20"/>
      <c r="D54" s="19"/>
      <c r="E54" s="21"/>
    </row>
    <row r="55" spans="1:5">
      <c r="A55" s="18"/>
      <c r="B55" s="19"/>
      <c r="C55" s="20"/>
      <c r="D55" s="19"/>
      <c r="E55" s="21"/>
    </row>
    <row r="56" spans="1:5">
      <c r="A56" s="18"/>
      <c r="B56" s="19"/>
      <c r="C56" s="20"/>
      <c r="D56" s="19"/>
      <c r="E56" s="21"/>
    </row>
    <row r="57" spans="1:5">
      <c r="A57" s="18"/>
      <c r="B57" s="19"/>
      <c r="C57" s="20"/>
      <c r="D57" s="19"/>
      <c r="E57" s="21"/>
    </row>
    <row r="58" spans="1:5">
      <c r="A58" s="22"/>
      <c r="B58" s="23"/>
      <c r="C58" s="19"/>
      <c r="D58" s="23"/>
      <c r="E58" s="21"/>
    </row>
    <row r="59" spans="1:5">
      <c r="A59" s="24"/>
      <c r="B59" s="23"/>
      <c r="C59" s="19"/>
      <c r="D59" s="23"/>
      <c r="E59" s="21"/>
    </row>
    <row r="60" spans="1:5">
      <c r="A60" s="24"/>
      <c r="B60" s="23"/>
      <c r="C60" s="19"/>
      <c r="D60" s="23"/>
      <c r="E60" s="21"/>
    </row>
    <row r="61" spans="1:5">
      <c r="A61" s="24"/>
      <c r="B61" s="23"/>
      <c r="C61" s="19"/>
      <c r="D61" s="23"/>
      <c r="E61" s="21"/>
    </row>
    <row r="62" spans="1:5">
      <c r="A62" s="24"/>
      <c r="B62" s="23"/>
      <c r="C62" s="19"/>
      <c r="D62" s="23"/>
      <c r="E62" s="21"/>
    </row>
    <row r="63" spans="1:5">
      <c r="A63" s="24"/>
      <c r="B63" s="23"/>
      <c r="C63" s="19"/>
      <c r="D63" s="23"/>
      <c r="E63" s="21"/>
    </row>
    <row r="64" spans="1:5">
      <c r="A64" s="24"/>
      <c r="B64" s="23"/>
      <c r="C64" s="19"/>
      <c r="D64" s="23"/>
      <c r="E64" s="21"/>
    </row>
    <row r="65" spans="1:5">
      <c r="A65" s="24"/>
      <c r="B65" s="23"/>
      <c r="C65" s="19"/>
      <c r="D65" s="23"/>
      <c r="E65" s="21"/>
    </row>
    <row r="66" spans="1:5">
      <c r="A66" s="24"/>
      <c r="B66" s="23"/>
      <c r="C66" s="19"/>
      <c r="D66" s="23"/>
      <c r="E66" s="21"/>
    </row>
    <row r="67" spans="1:5">
      <c r="A67" s="24"/>
      <c r="B67" s="23"/>
      <c r="C67" s="19"/>
      <c r="D67" s="23"/>
      <c r="E67" s="21"/>
    </row>
    <row r="68" spans="1:5">
      <c r="A68" s="24"/>
      <c r="B68" s="23"/>
      <c r="C68" s="19"/>
      <c r="D68" s="23"/>
      <c r="E68" s="21"/>
    </row>
    <row r="69" spans="1:5">
      <c r="A69" s="24"/>
      <c r="B69" s="23"/>
      <c r="C69" s="19"/>
      <c r="D69" s="23"/>
      <c r="E69" s="21"/>
    </row>
  </sheetData>
  <mergeCells count="24">
    <mergeCell ref="B41:D41"/>
    <mergeCell ref="A13:E13"/>
    <mergeCell ref="A14:E14"/>
    <mergeCell ref="A15:E15"/>
    <mergeCell ref="A29:E29"/>
    <mergeCell ref="A30:E30"/>
    <mergeCell ref="A31:E31"/>
    <mergeCell ref="A32:E32"/>
    <mergeCell ref="A36:E36"/>
    <mergeCell ref="A37:E37"/>
    <mergeCell ref="B38:D38"/>
    <mergeCell ref="A40:E40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70"/>
  <sheetViews>
    <sheetView view="pageBreakPreview" topLeftCell="A16" zoomScaleSheetLayoutView="100" workbookViewId="0">
      <selection activeCell="A25" sqref="A25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>
      <c r="A1" s="93" t="s">
        <v>10</v>
      </c>
      <c r="B1" s="93"/>
      <c r="C1" s="93"/>
      <c r="D1" s="93"/>
      <c r="E1" s="93"/>
    </row>
    <row r="2" spans="1:7" ht="35.25" customHeight="1">
      <c r="A2" s="94" t="s">
        <v>11</v>
      </c>
      <c r="B2" s="95"/>
      <c r="C2" s="95"/>
      <c r="D2" s="95"/>
      <c r="E2" s="95"/>
    </row>
    <row r="3" spans="1:7">
      <c r="A3" s="96" t="s">
        <v>68</v>
      </c>
      <c r="B3" s="96"/>
      <c r="C3" s="96"/>
      <c r="D3" s="96"/>
      <c r="E3" s="96"/>
    </row>
    <row r="4" spans="1:7" s="1" customFormat="1" ht="15.75">
      <c r="A4" s="31" t="s">
        <v>12</v>
      </c>
      <c r="B4" s="32"/>
      <c r="C4" s="32"/>
      <c r="D4" s="97" t="s">
        <v>69</v>
      </c>
      <c r="E4" s="97"/>
    </row>
    <row r="5" spans="1:7" ht="22.9" customHeight="1">
      <c r="A5" s="88" t="s">
        <v>0</v>
      </c>
      <c r="B5" s="88"/>
      <c r="C5" s="88"/>
      <c r="D5" s="88"/>
      <c r="E5" s="88"/>
    </row>
    <row r="6" spans="1:7" ht="13.9" customHeight="1">
      <c r="A6" s="98" t="s">
        <v>20</v>
      </c>
      <c r="B6" s="98"/>
      <c r="C6" s="98"/>
      <c r="D6" s="98"/>
      <c r="E6" s="98"/>
    </row>
    <row r="7" spans="1:7">
      <c r="A7" s="99" t="s">
        <v>1</v>
      </c>
      <c r="B7" s="99"/>
      <c r="C7" s="99"/>
      <c r="D7" s="99"/>
      <c r="E7" s="99"/>
    </row>
    <row r="8" spans="1:7">
      <c r="A8" s="88" t="s">
        <v>21</v>
      </c>
      <c r="B8" s="88"/>
      <c r="C8" s="88"/>
      <c r="D8" s="88"/>
      <c r="E8" s="88"/>
    </row>
    <row r="9" spans="1:7" ht="28.5" customHeight="1">
      <c r="A9" s="88" t="s">
        <v>22</v>
      </c>
      <c r="B9" s="88"/>
      <c r="C9" s="88"/>
      <c r="D9" s="88"/>
      <c r="E9" s="88"/>
    </row>
    <row r="10" spans="1:7">
      <c r="A10" s="88" t="s">
        <v>17</v>
      </c>
      <c r="B10" s="88"/>
      <c r="C10" s="88"/>
      <c r="D10" s="88"/>
      <c r="E10" s="88"/>
    </row>
    <row r="11" spans="1:7">
      <c r="A11" s="88" t="s">
        <v>18</v>
      </c>
      <c r="B11" s="88"/>
      <c r="C11" s="88"/>
      <c r="D11" s="88"/>
      <c r="E11" s="88"/>
    </row>
    <row r="12" spans="1:7" ht="34.5" customHeight="1">
      <c r="A12" s="88" t="s">
        <v>13</v>
      </c>
      <c r="B12" s="88"/>
      <c r="C12" s="88"/>
      <c r="D12" s="88"/>
      <c r="E12" s="88"/>
    </row>
    <row r="13" spans="1:7" ht="61.5" customHeight="1">
      <c r="A13" s="88" t="s">
        <v>23</v>
      </c>
      <c r="B13" s="88"/>
      <c r="C13" s="88"/>
      <c r="D13" s="88"/>
      <c r="E13" s="88"/>
    </row>
    <row r="14" spans="1:7" ht="31.5" customHeight="1">
      <c r="A14" s="89" t="s">
        <v>24</v>
      </c>
      <c r="B14" s="89"/>
      <c r="C14" s="89"/>
      <c r="D14" s="89"/>
      <c r="E14" s="89"/>
    </row>
    <row r="15" spans="1:7">
      <c r="A15" s="89"/>
      <c r="B15" s="89"/>
      <c r="C15" s="89"/>
      <c r="D15" s="89"/>
      <c r="E15" s="89"/>
      <c r="F15" s="2">
        <v>2694.4</v>
      </c>
      <c r="G15" s="2">
        <v>3</v>
      </c>
    </row>
    <row r="16" spans="1:7" ht="13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>
      <c r="A17" s="16" t="s">
        <v>41</v>
      </c>
      <c r="B17" s="7" t="s">
        <v>38</v>
      </c>
      <c r="C17" s="3" t="s">
        <v>3</v>
      </c>
      <c r="D17" s="3">
        <v>14.68</v>
      </c>
      <c r="E17" s="6">
        <f>D17*F15*G15</f>
        <v>118661.376</v>
      </c>
      <c r="G17" s="14"/>
    </row>
    <row r="18" spans="1:7">
      <c r="A18" s="5" t="s">
        <v>39</v>
      </c>
      <c r="B18" s="7" t="s">
        <v>19</v>
      </c>
      <c r="C18" s="3" t="s">
        <v>3</v>
      </c>
      <c r="D18" s="3">
        <v>5.42</v>
      </c>
      <c r="E18" s="6">
        <f>D18*F15*G15</f>
        <v>43810.944000000003</v>
      </c>
      <c r="G18" s="14"/>
    </row>
    <row r="19" spans="1:7">
      <c r="A19" s="5" t="s">
        <v>71</v>
      </c>
      <c r="B19" s="7" t="s">
        <v>70</v>
      </c>
      <c r="C19" s="3" t="s">
        <v>26</v>
      </c>
      <c r="D19" s="3"/>
      <c r="E19" s="6">
        <v>2115.75</v>
      </c>
      <c r="G19" s="14"/>
    </row>
    <row r="20" spans="1:7">
      <c r="A20" s="5" t="s">
        <v>45</v>
      </c>
      <c r="B20" s="7" t="s">
        <v>70</v>
      </c>
      <c r="C20" s="3" t="s">
        <v>26</v>
      </c>
      <c r="D20" s="3"/>
      <c r="E20" s="33">
        <v>0</v>
      </c>
      <c r="G20" s="14"/>
    </row>
    <row r="21" spans="1:7">
      <c r="A21" s="37" t="s">
        <v>46</v>
      </c>
      <c r="B21" s="7" t="s">
        <v>70</v>
      </c>
      <c r="C21" s="3" t="s">
        <v>26</v>
      </c>
      <c r="D21" s="3"/>
      <c r="E21" s="33">
        <v>0</v>
      </c>
      <c r="G21" s="14"/>
    </row>
    <row r="22" spans="1:7">
      <c r="A22" s="5" t="s">
        <v>47</v>
      </c>
      <c r="B22" s="7" t="s">
        <v>70</v>
      </c>
      <c r="C22" s="3" t="s">
        <v>26</v>
      </c>
      <c r="D22" s="3"/>
      <c r="E22" s="6">
        <v>3524.4</v>
      </c>
      <c r="G22" s="14"/>
    </row>
    <row r="23" spans="1:7">
      <c r="A23" s="5" t="s">
        <v>48</v>
      </c>
      <c r="B23" s="7" t="s">
        <v>70</v>
      </c>
      <c r="C23" s="3" t="s">
        <v>26</v>
      </c>
      <c r="D23" s="3"/>
      <c r="E23" s="6">
        <v>2910.44</v>
      </c>
      <c r="G23" s="14"/>
    </row>
    <row r="24" spans="1:7" ht="15.75">
      <c r="A24" s="5" t="s">
        <v>27</v>
      </c>
      <c r="B24" s="7" t="s">
        <v>70</v>
      </c>
      <c r="C24" s="3" t="s">
        <v>26</v>
      </c>
      <c r="D24" s="17"/>
      <c r="E24" s="6">
        <v>1385.2</v>
      </c>
      <c r="G24" s="14"/>
    </row>
    <row r="25" spans="1:7" ht="30">
      <c r="A25" s="45" t="s">
        <v>77</v>
      </c>
      <c r="B25" s="50" t="s">
        <v>74</v>
      </c>
      <c r="C25" s="3" t="s">
        <v>26</v>
      </c>
      <c r="D25" s="3"/>
      <c r="E25" s="6">
        <v>6329</v>
      </c>
      <c r="G25" s="14"/>
    </row>
    <row r="26" spans="1:7">
      <c r="A26" s="45" t="s">
        <v>72</v>
      </c>
      <c r="B26" s="50" t="s">
        <v>75</v>
      </c>
      <c r="C26" s="46" t="s">
        <v>65</v>
      </c>
      <c r="D26" s="51">
        <v>4</v>
      </c>
      <c r="E26" s="48">
        <f>D26*235.95</f>
        <v>943.8</v>
      </c>
      <c r="G26" s="14"/>
    </row>
    <row r="27" spans="1:7" ht="15.75">
      <c r="A27" s="56" t="s">
        <v>73</v>
      </c>
      <c r="B27" s="57" t="s">
        <v>76</v>
      </c>
      <c r="C27" s="46" t="s">
        <v>65</v>
      </c>
      <c r="D27" s="52">
        <v>6</v>
      </c>
      <c r="E27" s="48">
        <f>D27*235.95</f>
        <v>1415.6999999999998</v>
      </c>
      <c r="G27" s="14"/>
    </row>
    <row r="28" spans="1:7">
      <c r="A28" s="8" t="s">
        <v>28</v>
      </c>
      <c r="B28" s="9"/>
      <c r="C28" s="10"/>
      <c r="D28" s="29"/>
      <c r="E28" s="11">
        <f>SUM(E17:E27)</f>
        <v>181096.61000000002</v>
      </c>
    </row>
    <row r="29" spans="1:7" ht="10.15" customHeight="1"/>
    <row r="30" spans="1:7" ht="30.6" customHeight="1">
      <c r="A30" s="90" t="s">
        <v>79</v>
      </c>
      <c r="B30" s="90"/>
      <c r="C30" s="90"/>
      <c r="D30" s="90"/>
      <c r="E30" s="90"/>
    </row>
    <row r="31" spans="1:7" ht="34.5" customHeight="1">
      <c r="A31" s="88" t="s">
        <v>16</v>
      </c>
      <c r="B31" s="88"/>
      <c r="C31" s="88"/>
      <c r="D31" s="88"/>
      <c r="E31" s="88"/>
    </row>
    <row r="32" spans="1:7" ht="22.9" customHeight="1">
      <c r="A32" s="88" t="s">
        <v>15</v>
      </c>
      <c r="B32" s="88"/>
      <c r="C32" s="88"/>
      <c r="D32" s="88"/>
      <c r="E32" s="88"/>
    </row>
    <row r="33" spans="1:5">
      <c r="A33" s="88" t="s">
        <v>31</v>
      </c>
      <c r="B33" s="88"/>
      <c r="C33" s="88"/>
      <c r="D33" s="88"/>
      <c r="E33" s="88"/>
    </row>
    <row r="34" spans="1:5">
      <c r="A34" s="42"/>
      <c r="B34" s="42"/>
      <c r="C34" s="42"/>
      <c r="D34" s="42"/>
      <c r="E34" s="42"/>
    </row>
    <row r="35" spans="1:5">
      <c r="A35" s="42"/>
      <c r="B35" s="42"/>
      <c r="C35" s="42"/>
      <c r="D35" s="42"/>
      <c r="E35" s="42"/>
    </row>
    <row r="36" spans="1:5">
      <c r="A36" s="42"/>
      <c r="B36" s="42"/>
      <c r="C36" s="42"/>
      <c r="D36" s="42"/>
      <c r="E36" s="42"/>
    </row>
    <row r="37" spans="1:5">
      <c r="A37" s="91" t="s">
        <v>4</v>
      </c>
      <c r="B37" s="91"/>
      <c r="C37" s="91"/>
      <c r="D37" s="91"/>
      <c r="E37" s="91"/>
    </row>
    <row r="38" spans="1:5">
      <c r="A38" s="92" t="s">
        <v>29</v>
      </c>
      <c r="B38" s="92"/>
      <c r="C38" s="92"/>
      <c r="D38" s="92"/>
      <c r="E38" s="92"/>
    </row>
    <row r="39" spans="1:5">
      <c r="B39" s="87" t="s">
        <v>14</v>
      </c>
      <c r="C39" s="87"/>
      <c r="D39" s="87"/>
      <c r="E39" s="4" t="s">
        <v>5</v>
      </c>
    </row>
    <row r="40" spans="1:5">
      <c r="A40" s="44"/>
      <c r="B40" s="44"/>
      <c r="C40" s="44"/>
      <c r="D40" s="44"/>
      <c r="E40" s="44"/>
    </row>
    <row r="41" spans="1:5">
      <c r="A41" s="92" t="s">
        <v>30</v>
      </c>
      <c r="B41" s="92"/>
      <c r="C41" s="92"/>
      <c r="D41" s="92"/>
      <c r="E41" s="92"/>
    </row>
    <row r="42" spans="1:5">
      <c r="B42" s="87" t="s">
        <v>14</v>
      </c>
      <c r="C42" s="87"/>
      <c r="D42" s="87"/>
      <c r="E42" s="4" t="s">
        <v>5</v>
      </c>
    </row>
    <row r="43" spans="1:5">
      <c r="A43" s="2" t="s">
        <v>35</v>
      </c>
    </row>
    <row r="44" spans="1:5">
      <c r="A44" s="12" t="s">
        <v>32</v>
      </c>
    </row>
    <row r="45" spans="1:5" ht="16.149999999999999" customHeight="1">
      <c r="A45" s="12" t="s">
        <v>37</v>
      </c>
      <c r="B45" s="25">
        <f>'2кв'!B51</f>
        <v>-32823.896200000017</v>
      </c>
    </row>
    <row r="46" spans="1:5" ht="30">
      <c r="A46" s="43" t="s">
        <v>78</v>
      </c>
      <c r="B46" s="26"/>
    </row>
    <row r="47" spans="1:5">
      <c r="A47" s="2" t="s">
        <v>33</v>
      </c>
      <c r="B47" s="26">
        <f>184451.63-1344.29</f>
        <v>183107.34</v>
      </c>
    </row>
    <row r="48" spans="1:5">
      <c r="A48" s="2" t="s">
        <v>43</v>
      </c>
      <c r="B48" s="26">
        <f>350*3</f>
        <v>1050</v>
      </c>
    </row>
    <row r="49" spans="1:5">
      <c r="A49" s="2" t="s">
        <v>42</v>
      </c>
      <c r="B49" s="30">
        <f>3*330</f>
        <v>990</v>
      </c>
    </row>
    <row r="50" spans="1:5">
      <c r="A50" s="2" t="s">
        <v>44</v>
      </c>
      <c r="B50" s="30">
        <f>3*200</f>
        <v>600</v>
      </c>
    </row>
    <row r="51" spans="1:5" ht="30">
      <c r="A51" s="43" t="s">
        <v>36</v>
      </c>
      <c r="B51" s="27">
        <f>E28</f>
        <v>181096.61000000002</v>
      </c>
    </row>
    <row r="52" spans="1:5">
      <c r="A52" s="13" t="s">
        <v>34</v>
      </c>
      <c r="B52" s="28">
        <f>B45+B47+B48+B49+B50-B51</f>
        <v>-28173.166200000036</v>
      </c>
    </row>
    <row r="55" spans="1:5">
      <c r="A55" s="18"/>
      <c r="B55" s="19"/>
      <c r="C55" s="20"/>
      <c r="D55" s="19"/>
      <c r="E55" s="21"/>
    </row>
    <row r="56" spans="1:5">
      <c r="A56" s="18"/>
      <c r="B56" s="19"/>
      <c r="C56" s="20"/>
      <c r="D56" s="19"/>
      <c r="E56" s="21"/>
    </row>
    <row r="57" spans="1:5">
      <c r="A57" s="18"/>
      <c r="B57" s="19"/>
      <c r="C57" s="20"/>
      <c r="D57" s="19"/>
      <c r="E57" s="21"/>
    </row>
    <row r="58" spans="1:5">
      <c r="A58" s="18"/>
      <c r="B58" s="19"/>
      <c r="C58" s="20"/>
      <c r="D58" s="19"/>
      <c r="E58" s="21"/>
    </row>
    <row r="59" spans="1:5">
      <c r="A59" s="22"/>
      <c r="B59" s="23"/>
      <c r="C59" s="19"/>
      <c r="D59" s="23"/>
      <c r="E59" s="21"/>
    </row>
    <row r="60" spans="1:5">
      <c r="A60" s="24"/>
      <c r="B60" s="23"/>
      <c r="C60" s="19"/>
      <c r="D60" s="23"/>
      <c r="E60" s="21"/>
    </row>
    <row r="61" spans="1:5">
      <c r="A61" s="24"/>
      <c r="B61" s="23"/>
      <c r="C61" s="19"/>
      <c r="D61" s="23"/>
      <c r="E61" s="21"/>
    </row>
    <row r="62" spans="1:5">
      <c r="A62" s="24"/>
      <c r="B62" s="23"/>
      <c r="C62" s="19"/>
      <c r="D62" s="23"/>
      <c r="E62" s="21"/>
    </row>
    <row r="63" spans="1:5">
      <c r="A63" s="24"/>
      <c r="B63" s="23"/>
      <c r="C63" s="19"/>
      <c r="D63" s="23"/>
      <c r="E63" s="21"/>
    </row>
    <row r="64" spans="1:5">
      <c r="A64" s="24"/>
      <c r="B64" s="23"/>
      <c r="C64" s="19"/>
      <c r="D64" s="23"/>
      <c r="E64" s="21"/>
    </row>
    <row r="65" spans="1:5">
      <c r="A65" s="24"/>
      <c r="B65" s="23"/>
      <c r="C65" s="19"/>
      <c r="D65" s="23"/>
      <c r="E65" s="21"/>
    </row>
    <row r="66" spans="1:5">
      <c r="A66" s="24"/>
      <c r="B66" s="23"/>
      <c r="C66" s="19"/>
      <c r="D66" s="23"/>
      <c r="E66" s="21"/>
    </row>
    <row r="67" spans="1:5">
      <c r="A67" s="24"/>
      <c r="B67" s="23"/>
      <c r="C67" s="19"/>
      <c r="D67" s="23"/>
      <c r="E67" s="21"/>
    </row>
    <row r="68" spans="1:5">
      <c r="A68" s="24"/>
      <c r="B68" s="23"/>
      <c r="C68" s="19"/>
      <c r="D68" s="23"/>
      <c r="E68" s="21"/>
    </row>
    <row r="69" spans="1:5">
      <c r="A69" s="24"/>
      <c r="B69" s="23"/>
      <c r="C69" s="19"/>
      <c r="D69" s="23"/>
      <c r="E69" s="21"/>
    </row>
    <row r="70" spans="1:5">
      <c r="A70" s="24"/>
      <c r="B70" s="23"/>
      <c r="C70" s="19"/>
      <c r="D70" s="23"/>
      <c r="E70" s="21"/>
    </row>
  </sheetData>
  <mergeCells count="24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B42:D42"/>
    <mergeCell ref="A13:E13"/>
    <mergeCell ref="A14:E14"/>
    <mergeCell ref="A15:E15"/>
    <mergeCell ref="A30:E30"/>
    <mergeCell ref="A31:E31"/>
    <mergeCell ref="A32:E32"/>
    <mergeCell ref="A33:E33"/>
    <mergeCell ref="A37:E37"/>
    <mergeCell ref="A38:E38"/>
    <mergeCell ref="B39:D39"/>
    <mergeCell ref="A41:E4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71"/>
  <sheetViews>
    <sheetView view="pageBreakPreview" zoomScaleSheetLayoutView="100" workbookViewId="0">
      <selection activeCell="D25" sqref="D25:D27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>
      <c r="A1" s="93" t="s">
        <v>10</v>
      </c>
      <c r="B1" s="93"/>
      <c r="C1" s="93"/>
      <c r="D1" s="93"/>
      <c r="E1" s="93"/>
    </row>
    <row r="2" spans="1:7" ht="35.25" customHeight="1">
      <c r="A2" s="94" t="s">
        <v>11</v>
      </c>
      <c r="B2" s="95"/>
      <c r="C2" s="95"/>
      <c r="D2" s="95"/>
      <c r="E2" s="95"/>
    </row>
    <row r="3" spans="1:7">
      <c r="A3" s="96" t="s">
        <v>80</v>
      </c>
      <c r="B3" s="96"/>
      <c r="C3" s="96"/>
      <c r="D3" s="96"/>
      <c r="E3" s="96"/>
    </row>
    <row r="4" spans="1:7" s="1" customFormat="1" ht="15.75">
      <c r="A4" s="31" t="s">
        <v>12</v>
      </c>
      <c r="B4" s="32"/>
      <c r="C4" s="32"/>
      <c r="D4" s="97" t="s">
        <v>81</v>
      </c>
      <c r="E4" s="97"/>
    </row>
    <row r="5" spans="1:7" ht="22.9" customHeight="1">
      <c r="A5" s="88" t="s">
        <v>0</v>
      </c>
      <c r="B5" s="88"/>
      <c r="C5" s="88"/>
      <c r="D5" s="88"/>
      <c r="E5" s="88"/>
    </row>
    <row r="6" spans="1:7" ht="13.9" customHeight="1">
      <c r="A6" s="98" t="s">
        <v>20</v>
      </c>
      <c r="B6" s="98"/>
      <c r="C6" s="98"/>
      <c r="D6" s="98"/>
      <c r="E6" s="98"/>
    </row>
    <row r="7" spans="1:7">
      <c r="A7" s="99" t="s">
        <v>1</v>
      </c>
      <c r="B7" s="99"/>
      <c r="C7" s="99"/>
      <c r="D7" s="99"/>
      <c r="E7" s="99"/>
    </row>
    <row r="8" spans="1:7">
      <c r="A8" s="88" t="s">
        <v>21</v>
      </c>
      <c r="B8" s="88"/>
      <c r="C8" s="88"/>
      <c r="D8" s="88"/>
      <c r="E8" s="88"/>
    </row>
    <row r="9" spans="1:7" ht="28.5" customHeight="1">
      <c r="A9" s="88" t="s">
        <v>22</v>
      </c>
      <c r="B9" s="88"/>
      <c r="C9" s="88"/>
      <c r="D9" s="88"/>
      <c r="E9" s="88"/>
    </row>
    <row r="10" spans="1:7">
      <c r="A10" s="88" t="s">
        <v>17</v>
      </c>
      <c r="B10" s="88"/>
      <c r="C10" s="88"/>
      <c r="D10" s="88"/>
      <c r="E10" s="88"/>
    </row>
    <row r="11" spans="1:7">
      <c r="A11" s="88" t="s">
        <v>18</v>
      </c>
      <c r="B11" s="88"/>
      <c r="C11" s="88"/>
      <c r="D11" s="88"/>
      <c r="E11" s="88"/>
    </row>
    <row r="12" spans="1:7" ht="34.5" customHeight="1">
      <c r="A12" s="88" t="s">
        <v>13</v>
      </c>
      <c r="B12" s="88"/>
      <c r="C12" s="88"/>
      <c r="D12" s="88"/>
      <c r="E12" s="88"/>
    </row>
    <row r="13" spans="1:7" ht="61.5" customHeight="1">
      <c r="A13" s="88" t="s">
        <v>23</v>
      </c>
      <c r="B13" s="88"/>
      <c r="C13" s="88"/>
      <c r="D13" s="88"/>
      <c r="E13" s="88"/>
    </row>
    <row r="14" spans="1:7" ht="31.5" customHeight="1">
      <c r="A14" s="89" t="s">
        <v>24</v>
      </c>
      <c r="B14" s="89"/>
      <c r="C14" s="89"/>
      <c r="D14" s="89"/>
      <c r="E14" s="89"/>
    </row>
    <row r="15" spans="1:7">
      <c r="A15" s="89"/>
      <c r="B15" s="89"/>
      <c r="C15" s="89"/>
      <c r="D15" s="89"/>
      <c r="E15" s="89"/>
      <c r="F15" s="2">
        <v>2694.4</v>
      </c>
      <c r="G15" s="2">
        <v>3</v>
      </c>
    </row>
    <row r="16" spans="1:7" ht="13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>
      <c r="A17" s="16" t="s">
        <v>41</v>
      </c>
      <c r="B17" s="7" t="s">
        <v>38</v>
      </c>
      <c r="C17" s="3" t="s">
        <v>3</v>
      </c>
      <c r="D17" s="3">
        <v>14.68</v>
      </c>
      <c r="E17" s="6">
        <f>D17*F15*G15</f>
        <v>118661.376</v>
      </c>
      <c r="G17" s="14"/>
    </row>
    <row r="18" spans="1:7">
      <c r="A18" s="5" t="s">
        <v>39</v>
      </c>
      <c r="B18" s="7" t="s">
        <v>19</v>
      </c>
      <c r="C18" s="3" t="s">
        <v>3</v>
      </c>
      <c r="D18" s="3">
        <v>5.42</v>
      </c>
      <c r="E18" s="6">
        <f>D18*F15*G15</f>
        <v>43810.944000000003</v>
      </c>
      <c r="G18" s="14"/>
    </row>
    <row r="19" spans="1:7">
      <c r="A19" s="5" t="s">
        <v>71</v>
      </c>
      <c r="B19" s="7" t="s">
        <v>82</v>
      </c>
      <c r="C19" s="3" t="s">
        <v>26</v>
      </c>
      <c r="D19" s="3"/>
      <c r="E19" s="6">
        <v>0</v>
      </c>
      <c r="G19" s="14"/>
    </row>
    <row r="20" spans="1:7">
      <c r="A20" s="5" t="s">
        <v>45</v>
      </c>
      <c r="B20" s="7" t="s">
        <v>82</v>
      </c>
      <c r="C20" s="3" t="s">
        <v>26</v>
      </c>
      <c r="D20" s="3"/>
      <c r="E20" s="33">
        <v>0</v>
      </c>
    </row>
    <row r="21" spans="1:7">
      <c r="A21" s="37" t="s">
        <v>46</v>
      </c>
      <c r="B21" s="7" t="s">
        <v>82</v>
      </c>
      <c r="C21" s="3" t="s">
        <v>26</v>
      </c>
      <c r="D21" s="3"/>
      <c r="E21" s="33">
        <v>0</v>
      </c>
    </row>
    <row r="22" spans="1:7">
      <c r="A22" s="5" t="s">
        <v>47</v>
      </c>
      <c r="B22" s="7" t="s">
        <v>82</v>
      </c>
      <c r="C22" s="3" t="s">
        <v>26</v>
      </c>
      <c r="D22" s="3"/>
      <c r="E22" s="6">
        <v>3748.7</v>
      </c>
    </row>
    <row r="23" spans="1:7">
      <c r="A23" s="5" t="s">
        <v>48</v>
      </c>
      <c r="B23" s="7" t="s">
        <v>82</v>
      </c>
      <c r="C23" s="3" t="s">
        <v>26</v>
      </c>
      <c r="D23" s="3"/>
      <c r="E23" s="6">
        <v>0</v>
      </c>
      <c r="G23" s="14"/>
    </row>
    <row r="24" spans="1:7" ht="15.75">
      <c r="A24" s="5" t="s">
        <v>27</v>
      </c>
      <c r="B24" s="7" t="s">
        <v>82</v>
      </c>
      <c r="C24" s="3" t="s">
        <v>26</v>
      </c>
      <c r="D24" s="17"/>
      <c r="E24" s="6">
        <f>900+2551.2</f>
        <v>3451.2</v>
      </c>
      <c r="G24" s="14"/>
    </row>
    <row r="25" spans="1:7" ht="15.75">
      <c r="A25" s="58" t="s">
        <v>83</v>
      </c>
      <c r="B25" s="7" t="s">
        <v>85</v>
      </c>
      <c r="C25" s="20" t="s">
        <v>40</v>
      </c>
      <c r="D25" s="17">
        <v>2</v>
      </c>
      <c r="E25" s="6">
        <f>D25*235.95</f>
        <v>471.9</v>
      </c>
      <c r="G25" s="14"/>
    </row>
    <row r="26" spans="1:7">
      <c r="A26" s="45" t="s">
        <v>72</v>
      </c>
      <c r="B26" s="62" t="s">
        <v>85</v>
      </c>
      <c r="C26" s="59" t="s">
        <v>40</v>
      </c>
      <c r="D26" s="3">
        <v>1</v>
      </c>
      <c r="E26" s="6">
        <f t="shared" ref="E26:E27" si="0">D26*235.95</f>
        <v>235.95</v>
      </c>
      <c r="F26" s="6"/>
    </row>
    <row r="27" spans="1:7">
      <c r="A27" s="45" t="s">
        <v>84</v>
      </c>
      <c r="B27" s="62" t="s">
        <v>86</v>
      </c>
      <c r="C27" s="59" t="s">
        <v>40</v>
      </c>
      <c r="D27" s="46">
        <v>6</v>
      </c>
      <c r="E27" s="6">
        <f t="shared" si="0"/>
        <v>1415.6999999999998</v>
      </c>
      <c r="F27" s="48"/>
    </row>
    <row r="28" spans="1:7" ht="15.75">
      <c r="B28" s="60"/>
      <c r="C28" s="57"/>
      <c r="D28" s="46"/>
      <c r="E28" s="52"/>
      <c r="F28" s="48"/>
    </row>
    <row r="29" spans="1:7">
      <c r="A29" s="8" t="s">
        <v>28</v>
      </c>
      <c r="B29" s="9"/>
      <c r="C29" s="10"/>
      <c r="D29" s="29"/>
      <c r="E29" s="11">
        <f>SUM(E17:E28)</f>
        <v>171795.77000000005</v>
      </c>
    </row>
    <row r="30" spans="1:7" ht="10.15" customHeight="1"/>
    <row r="31" spans="1:7" ht="30.6" customHeight="1">
      <c r="A31" s="90" t="s">
        <v>87</v>
      </c>
      <c r="B31" s="90"/>
      <c r="C31" s="90"/>
      <c r="D31" s="90"/>
      <c r="E31" s="90"/>
    </row>
    <row r="32" spans="1:7" ht="34.5" customHeight="1">
      <c r="A32" s="88" t="s">
        <v>16</v>
      </c>
      <c r="B32" s="88"/>
      <c r="C32" s="88"/>
      <c r="D32" s="88"/>
      <c r="E32" s="88"/>
    </row>
    <row r="33" spans="1:5" ht="22.9" customHeight="1">
      <c r="A33" s="88" t="s">
        <v>15</v>
      </c>
      <c r="B33" s="88"/>
      <c r="C33" s="88"/>
      <c r="D33" s="88"/>
      <c r="E33" s="88"/>
    </row>
    <row r="34" spans="1:5">
      <c r="A34" s="88" t="s">
        <v>31</v>
      </c>
      <c r="B34" s="88"/>
      <c r="C34" s="88"/>
      <c r="D34" s="88"/>
      <c r="E34" s="88"/>
    </row>
    <row r="35" spans="1:5">
      <c r="A35" s="53"/>
      <c r="B35" s="53"/>
      <c r="C35" s="53"/>
      <c r="D35" s="53"/>
      <c r="E35" s="53"/>
    </row>
    <row r="36" spans="1:5">
      <c r="A36" s="53"/>
      <c r="B36" s="53"/>
      <c r="C36" s="53"/>
      <c r="D36" s="53"/>
      <c r="E36" s="53"/>
    </row>
    <row r="37" spans="1:5">
      <c r="A37" s="53"/>
      <c r="B37" s="53"/>
      <c r="C37" s="53"/>
      <c r="D37" s="53"/>
      <c r="E37" s="53"/>
    </row>
    <row r="38" spans="1:5">
      <c r="A38" s="91" t="s">
        <v>4</v>
      </c>
      <c r="B38" s="91"/>
      <c r="C38" s="91"/>
      <c r="D38" s="91"/>
      <c r="E38" s="91"/>
    </row>
    <row r="39" spans="1:5">
      <c r="A39" s="92" t="s">
        <v>29</v>
      </c>
      <c r="B39" s="92"/>
      <c r="C39" s="92"/>
      <c r="D39" s="92"/>
      <c r="E39" s="92"/>
    </row>
    <row r="40" spans="1:5">
      <c r="B40" s="87" t="s">
        <v>14</v>
      </c>
      <c r="C40" s="87"/>
      <c r="D40" s="87"/>
      <c r="E40" s="4" t="s">
        <v>5</v>
      </c>
    </row>
    <row r="41" spans="1:5">
      <c r="A41" s="54"/>
      <c r="B41" s="54"/>
      <c r="C41" s="54"/>
      <c r="D41" s="54"/>
      <c r="E41" s="54"/>
    </row>
    <row r="42" spans="1:5">
      <c r="A42" s="92" t="s">
        <v>30</v>
      </c>
      <c r="B42" s="92"/>
      <c r="C42" s="92"/>
      <c r="D42" s="92"/>
      <c r="E42" s="92"/>
    </row>
    <row r="43" spans="1:5">
      <c r="B43" s="87" t="s">
        <v>14</v>
      </c>
      <c r="C43" s="87"/>
      <c r="D43" s="87"/>
      <c r="E43" s="4" t="s">
        <v>5</v>
      </c>
    </row>
    <row r="44" spans="1:5">
      <c r="A44" s="2" t="s">
        <v>35</v>
      </c>
    </row>
    <row r="45" spans="1:5">
      <c r="A45" s="12" t="s">
        <v>32</v>
      </c>
    </row>
    <row r="46" spans="1:5" ht="16.149999999999999" customHeight="1">
      <c r="A46" s="12" t="s">
        <v>37</v>
      </c>
      <c r="B46" s="25">
        <f>'3кв'!B52</f>
        <v>-28173.166200000036</v>
      </c>
    </row>
    <row r="47" spans="1:5" ht="30">
      <c r="A47" s="55" t="s">
        <v>88</v>
      </c>
      <c r="B47" s="26"/>
    </row>
    <row r="48" spans="1:5">
      <c r="A48" s="2" t="s">
        <v>33</v>
      </c>
      <c r="B48" s="26">
        <v>192512.73</v>
      </c>
    </row>
    <row r="49" spans="1:5">
      <c r="A49" s="2" t="s">
        <v>43</v>
      </c>
      <c r="B49" s="26">
        <f>350*3</f>
        <v>1050</v>
      </c>
    </row>
    <row r="50" spans="1:5">
      <c r="A50" s="2" t="s">
        <v>42</v>
      </c>
      <c r="B50" s="30">
        <f>3*330</f>
        <v>990</v>
      </c>
    </row>
    <row r="51" spans="1:5">
      <c r="A51" s="2" t="s">
        <v>44</v>
      </c>
      <c r="B51" s="30">
        <f>3*200</f>
        <v>600</v>
      </c>
    </row>
    <row r="52" spans="1:5" ht="30">
      <c r="A52" s="55" t="s">
        <v>36</v>
      </c>
      <c r="B52" s="27">
        <f>E29</f>
        <v>171795.77000000005</v>
      </c>
    </row>
    <row r="53" spans="1:5">
      <c r="A53" s="13" t="s">
        <v>34</v>
      </c>
      <c r="B53" s="28">
        <f>B46+B48+B49+B50+B51-B52</f>
        <v>-4816.2062000000733</v>
      </c>
    </row>
    <row r="56" spans="1:5">
      <c r="A56" s="18"/>
      <c r="B56" s="19"/>
      <c r="C56" s="20"/>
      <c r="D56" s="19"/>
      <c r="E56" s="21"/>
    </row>
    <row r="57" spans="1:5">
      <c r="A57" s="18"/>
      <c r="B57" s="19"/>
      <c r="C57" s="20"/>
      <c r="D57" s="19"/>
      <c r="E57" s="21"/>
    </row>
    <row r="58" spans="1:5">
      <c r="A58" s="18"/>
      <c r="B58" s="19"/>
      <c r="C58" s="20"/>
      <c r="D58" s="19"/>
      <c r="E58" s="21"/>
    </row>
    <row r="59" spans="1:5">
      <c r="A59" s="18"/>
      <c r="B59" s="19"/>
      <c r="C59" s="20"/>
      <c r="D59" s="19"/>
      <c r="E59" s="21"/>
    </row>
    <row r="60" spans="1:5">
      <c r="A60" s="22"/>
      <c r="B60" s="23"/>
      <c r="C60" s="19"/>
      <c r="D60" s="23"/>
      <c r="E60" s="21"/>
    </row>
    <row r="61" spans="1:5">
      <c r="A61" s="24"/>
      <c r="B61" s="23"/>
      <c r="C61" s="19"/>
      <c r="D61" s="23"/>
      <c r="E61" s="21"/>
    </row>
    <row r="62" spans="1:5">
      <c r="A62" s="24"/>
      <c r="B62" s="23"/>
      <c r="C62" s="19"/>
      <c r="D62" s="23"/>
      <c r="E62" s="21"/>
    </row>
    <row r="63" spans="1:5">
      <c r="A63" s="24"/>
      <c r="B63" s="23"/>
      <c r="C63" s="19"/>
      <c r="D63" s="23"/>
      <c r="E63" s="21"/>
    </row>
    <row r="64" spans="1:5">
      <c r="A64" s="24"/>
      <c r="B64" s="23"/>
      <c r="C64" s="19"/>
      <c r="D64" s="23"/>
      <c r="E64" s="21"/>
    </row>
    <row r="65" spans="1:5">
      <c r="A65" s="24"/>
      <c r="B65" s="23"/>
      <c r="C65" s="19"/>
      <c r="D65" s="23"/>
      <c r="E65" s="21"/>
    </row>
    <row r="66" spans="1:5">
      <c r="A66" s="24"/>
      <c r="B66" s="23"/>
      <c r="C66" s="19"/>
      <c r="D66" s="23"/>
      <c r="E66" s="21"/>
    </row>
    <row r="67" spans="1:5">
      <c r="A67" s="24"/>
      <c r="B67" s="23"/>
      <c r="C67" s="19"/>
      <c r="D67" s="23"/>
      <c r="E67" s="21"/>
    </row>
    <row r="68" spans="1:5">
      <c r="A68" s="24"/>
      <c r="B68" s="23"/>
      <c r="C68" s="19"/>
      <c r="D68" s="23"/>
      <c r="E68" s="21"/>
    </row>
    <row r="69" spans="1:5">
      <c r="A69" s="24"/>
      <c r="B69" s="23"/>
      <c r="C69" s="19"/>
      <c r="D69" s="23"/>
      <c r="E69" s="21"/>
    </row>
    <row r="70" spans="1:5">
      <c r="A70" s="24"/>
      <c r="B70" s="23"/>
      <c r="C70" s="19"/>
      <c r="D70" s="23"/>
      <c r="E70" s="21"/>
    </row>
    <row r="71" spans="1:5">
      <c r="A71" s="24"/>
      <c r="B71" s="23"/>
      <c r="C71" s="19"/>
      <c r="D71" s="23"/>
      <c r="E71" s="21"/>
    </row>
  </sheetData>
  <mergeCells count="24">
    <mergeCell ref="B43:D43"/>
    <mergeCell ref="A13:E13"/>
    <mergeCell ref="A14:E14"/>
    <mergeCell ref="A15:E15"/>
    <mergeCell ref="A31:E31"/>
    <mergeCell ref="A32:E32"/>
    <mergeCell ref="A33:E33"/>
    <mergeCell ref="A34:E34"/>
    <mergeCell ref="A38:E38"/>
    <mergeCell ref="A39:E39"/>
    <mergeCell ref="B40:D40"/>
    <mergeCell ref="A42:E42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1" manualBreakCount="1">
    <brk id="5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F50"/>
  <sheetViews>
    <sheetView tabSelected="1" view="pageBreakPreview" topLeftCell="A32" zoomScaleSheetLayoutView="100" workbookViewId="0">
      <selection activeCell="A42" sqref="A42:XFD42"/>
    </sheetView>
  </sheetViews>
  <sheetFormatPr defaultRowHeight="15.75"/>
  <cols>
    <col min="1" max="1" width="10.5703125" style="1" customWidth="1"/>
    <col min="2" max="2" width="54.28515625" style="1" customWidth="1"/>
    <col min="3" max="3" width="16.140625" style="86" customWidth="1"/>
    <col min="4" max="4" width="16.140625" style="1" customWidth="1"/>
    <col min="5" max="5" width="17.570312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102" t="s">
        <v>89</v>
      </c>
      <c r="B1" s="102"/>
      <c r="C1" s="102"/>
      <c r="D1" s="63"/>
    </row>
    <row r="2" spans="1:5">
      <c r="A2" s="103" t="s">
        <v>90</v>
      </c>
      <c r="B2" s="103"/>
      <c r="C2" s="103"/>
      <c r="D2" s="64"/>
    </row>
    <row r="3" spans="1:5">
      <c r="A3" s="103" t="s">
        <v>91</v>
      </c>
      <c r="B3" s="103"/>
      <c r="C3" s="103"/>
      <c r="D3" s="64"/>
    </row>
    <row r="4" spans="1:5">
      <c r="A4" s="102" t="s">
        <v>110</v>
      </c>
      <c r="B4" s="102"/>
      <c r="C4" s="102"/>
      <c r="D4" s="63"/>
    </row>
    <row r="5" spans="1:5">
      <c r="A5" s="104"/>
      <c r="B5" s="104"/>
      <c r="C5" s="104"/>
    </row>
    <row r="6" spans="1:5">
      <c r="A6" s="64"/>
      <c r="B6" s="65" t="s">
        <v>92</v>
      </c>
      <c r="C6" s="66">
        <f>'1кв'!B43</f>
        <v>-46602.21</v>
      </c>
      <c r="D6" s="67"/>
    </row>
    <row r="7" spans="1:5">
      <c r="A7" s="68" t="s">
        <v>93</v>
      </c>
      <c r="B7" s="65" t="s">
        <v>111</v>
      </c>
      <c r="C7" s="69"/>
      <c r="D7" s="67"/>
    </row>
    <row r="8" spans="1:5">
      <c r="A8" s="64"/>
      <c r="B8" s="70" t="s">
        <v>94</v>
      </c>
      <c r="C8" s="69"/>
      <c r="D8" s="67"/>
    </row>
    <row r="9" spans="1:5">
      <c r="A9" s="64"/>
      <c r="B9" s="5" t="s">
        <v>112</v>
      </c>
      <c r="C9" s="69"/>
      <c r="D9" s="67"/>
    </row>
    <row r="10" spans="1:5">
      <c r="A10" s="64"/>
      <c r="B10" s="5" t="s">
        <v>113</v>
      </c>
      <c r="C10" s="69"/>
      <c r="D10" s="67"/>
    </row>
    <row r="11" spans="1:5">
      <c r="A11" s="64"/>
      <c r="B11" s="5" t="s">
        <v>114</v>
      </c>
      <c r="C11" s="69"/>
      <c r="D11" s="67"/>
    </row>
    <row r="12" spans="1:5">
      <c r="A12" s="64"/>
      <c r="B12" s="5" t="s">
        <v>115</v>
      </c>
      <c r="C12" s="69"/>
      <c r="D12" s="67"/>
    </row>
    <row r="13" spans="1:5">
      <c r="B13" s="71" t="s">
        <v>95</v>
      </c>
      <c r="C13" s="72">
        <f>'1кв'!B45+'2кв'!B46+'3кв'!B47+'4кв'!B48</f>
        <v>733243.33</v>
      </c>
      <c r="D13" s="73"/>
      <c r="E13" s="74"/>
    </row>
    <row r="14" spans="1:5">
      <c r="A14" s="68"/>
      <c r="B14" s="71" t="s">
        <v>43</v>
      </c>
      <c r="C14" s="72">
        <f>'1кв'!B46+'2кв'!B47+'3кв'!B48+'4кв'!B49</f>
        <v>4200</v>
      </c>
      <c r="D14" s="73"/>
      <c r="E14" s="74"/>
    </row>
    <row r="15" spans="1:5">
      <c r="A15" s="68"/>
      <c r="B15" s="71" t="s">
        <v>42</v>
      </c>
      <c r="C15" s="72">
        <f>'1кв'!B47+'2кв'!B48+'3кв'!B49+'4кв'!B50</f>
        <v>3960</v>
      </c>
      <c r="D15" s="73"/>
      <c r="E15" s="74"/>
    </row>
    <row r="16" spans="1:5">
      <c r="A16" s="68"/>
      <c r="B16" s="71" t="s">
        <v>44</v>
      </c>
      <c r="C16" s="72">
        <f>'1кв'!B48+'2кв'!B49+'3кв'!B50+'4кв'!B51</f>
        <v>2400</v>
      </c>
      <c r="D16" s="73"/>
      <c r="E16" s="74"/>
    </row>
    <row r="17" spans="1:5">
      <c r="A17" s="75"/>
      <c r="B17" s="71" t="s">
        <v>96</v>
      </c>
      <c r="C17" s="69">
        <f>SUM(C13:C16)</f>
        <v>743803.33</v>
      </c>
      <c r="D17" s="67"/>
      <c r="E17" s="74"/>
    </row>
    <row r="18" spans="1:5">
      <c r="B18" s="100"/>
      <c r="C18" s="101"/>
      <c r="D18" s="76"/>
    </row>
    <row r="19" spans="1:5">
      <c r="A19" s="77" t="s">
        <v>97</v>
      </c>
      <c r="B19" s="5" t="s">
        <v>41</v>
      </c>
      <c r="C19" s="72">
        <f>'1кв'!E17+'2кв'!E17+'3кв'!E17+'4кв'!E17</f>
        <v>457024.12799999997</v>
      </c>
      <c r="D19" s="76"/>
    </row>
    <row r="20" spans="1:5" ht="30">
      <c r="A20" s="77"/>
      <c r="B20" s="5" t="s">
        <v>50</v>
      </c>
      <c r="C20" s="72">
        <f>'1кв'!E18</f>
        <v>5177.13</v>
      </c>
      <c r="D20" s="76"/>
    </row>
    <row r="21" spans="1:5">
      <c r="A21" s="77"/>
      <c r="B21" s="5" t="s">
        <v>39</v>
      </c>
      <c r="C21" s="72">
        <f>'1кв'!E19+'2кв'!E18+'3кв'!E18+'4кв'!E18</f>
        <v>168453.88800000001</v>
      </c>
      <c r="D21" s="76"/>
    </row>
    <row r="22" spans="1:5">
      <c r="A22" s="77"/>
      <c r="B22" s="5" t="s">
        <v>98</v>
      </c>
      <c r="C22" s="72">
        <f>'3кв'!E19</f>
        <v>2115.75</v>
      </c>
      <c r="D22" s="76"/>
    </row>
    <row r="23" spans="1:5">
      <c r="A23" s="77"/>
      <c r="B23" s="78" t="s">
        <v>45</v>
      </c>
      <c r="C23" s="72">
        <f>'1кв'!E20+'2кв'!E19+'3кв'!E20+'4кв'!E20</f>
        <v>0</v>
      </c>
      <c r="D23" s="76"/>
    </row>
    <row r="24" spans="1:5">
      <c r="B24" s="79" t="s">
        <v>46</v>
      </c>
      <c r="C24" s="72">
        <f>'1кв'!E21+'2кв'!E20+'3кв'!E21+'4кв'!E21</f>
        <v>11609.22</v>
      </c>
      <c r="D24" s="76"/>
      <c r="E24" s="74"/>
    </row>
    <row r="25" spans="1:5">
      <c r="B25" s="78" t="s">
        <v>47</v>
      </c>
      <c r="C25" s="72">
        <f>'1кв'!E22+'2кв'!E21+'3кв'!E22+'4кв'!E22</f>
        <v>13840.86</v>
      </c>
      <c r="D25" s="76"/>
      <c r="E25" s="74"/>
    </row>
    <row r="26" spans="1:5">
      <c r="B26" s="78" t="s">
        <v>48</v>
      </c>
      <c r="C26" s="72">
        <f>'1кв'!E23+'2кв'!E22+'3кв'!E23+'4кв'!E23</f>
        <v>11305.04</v>
      </c>
      <c r="D26" s="76"/>
    </row>
    <row r="27" spans="1:5">
      <c r="A27" s="77"/>
      <c r="B27" s="80" t="s">
        <v>27</v>
      </c>
      <c r="C27" s="72">
        <f>'1кв'!E24+'2кв'!E23+'3кв'!E24+'4кв'!E24</f>
        <v>12289.25</v>
      </c>
      <c r="D27" s="76"/>
    </row>
    <row r="28" spans="1:5">
      <c r="A28" s="77"/>
      <c r="B28" s="81" t="s">
        <v>116</v>
      </c>
      <c r="C28" s="72">
        <f>'1кв'!E25+'2кв'!E26+'3кв'!E26+'3кв'!E27+'4кв'!E25+'4кв'!E26+'4кв'!E27</f>
        <v>5719.5901999999996</v>
      </c>
      <c r="D28" s="76"/>
    </row>
    <row r="29" spans="1:5">
      <c r="A29" s="77"/>
      <c r="B29" s="81" t="s">
        <v>99</v>
      </c>
      <c r="C29" s="72">
        <f>SUM(C31:C34)</f>
        <v>14482.47</v>
      </c>
      <c r="D29" s="76"/>
    </row>
    <row r="30" spans="1:5">
      <c r="A30" s="77"/>
      <c r="B30" s="80" t="s">
        <v>94</v>
      </c>
      <c r="C30" s="72"/>
      <c r="D30" s="76"/>
    </row>
    <row r="31" spans="1:5" ht="30">
      <c r="A31" s="77"/>
      <c r="B31" s="45" t="s">
        <v>117</v>
      </c>
      <c r="C31" s="72">
        <f>'2кв'!E24</f>
        <v>3421.27</v>
      </c>
      <c r="D31" s="76"/>
    </row>
    <row r="32" spans="1:5">
      <c r="A32" s="77"/>
      <c r="B32" s="49" t="s">
        <v>118</v>
      </c>
      <c r="C32" s="72">
        <f>'2кв'!E25</f>
        <v>4732.2</v>
      </c>
      <c r="D32" s="76"/>
    </row>
    <row r="33" spans="1:6">
      <c r="A33" s="77"/>
      <c r="B33" s="80" t="s">
        <v>119</v>
      </c>
      <c r="C33" s="72">
        <f>'3кв'!E25</f>
        <v>6329</v>
      </c>
      <c r="D33" s="76"/>
    </row>
    <row r="34" spans="1:6" ht="18" customHeight="1">
      <c r="A34" s="77"/>
      <c r="B34" s="61"/>
      <c r="C34" s="72"/>
      <c r="D34" s="76"/>
    </row>
    <row r="35" spans="1:6">
      <c r="B35" s="82" t="s">
        <v>100</v>
      </c>
      <c r="C35" s="69">
        <f>SUM(C19:C29)</f>
        <v>702017.32619999989</v>
      </c>
      <c r="D35" s="76"/>
      <c r="E35" s="74"/>
      <c r="F35" s="74"/>
    </row>
    <row r="36" spans="1:6">
      <c r="B36" s="83" t="s">
        <v>101</v>
      </c>
      <c r="C36" s="66">
        <f>(C6+C17)-C35</f>
        <v>-4816.2061999998987</v>
      </c>
      <c r="D36" s="76"/>
      <c r="E36" s="74"/>
    </row>
    <row r="37" spans="1:6">
      <c r="B37" s="68" t="s">
        <v>102</v>
      </c>
      <c r="C37" s="68"/>
      <c r="D37" s="76"/>
    </row>
    <row r="38" spans="1:6">
      <c r="B38" s="68" t="s">
        <v>103</v>
      </c>
      <c r="C38" s="68">
        <v>111006.98</v>
      </c>
      <c r="D38" s="76"/>
    </row>
    <row r="39" spans="1:6">
      <c r="B39" s="84" t="s">
        <v>104</v>
      </c>
      <c r="C39" s="84">
        <v>120764.84</v>
      </c>
      <c r="D39" s="76"/>
    </row>
    <row r="40" spans="1:6">
      <c r="B40" s="68" t="s">
        <v>105</v>
      </c>
      <c r="C40" s="68">
        <f>C39-C38</f>
        <v>9757.86</v>
      </c>
      <c r="D40" s="76"/>
    </row>
    <row r="41" spans="1:6">
      <c r="B41" s="68"/>
      <c r="C41" s="85"/>
      <c r="D41" s="76"/>
    </row>
    <row r="42" spans="1:6">
      <c r="B42" s="68"/>
      <c r="C42" s="85"/>
      <c r="D42" s="76"/>
    </row>
    <row r="43" spans="1:6">
      <c r="A43" s="1" t="s">
        <v>106</v>
      </c>
      <c r="B43" s="68" t="s">
        <v>107</v>
      </c>
      <c r="C43" s="85"/>
      <c r="D43" s="76"/>
    </row>
    <row r="44" spans="1:6">
      <c r="B44" s="68" t="s">
        <v>108</v>
      </c>
      <c r="C44" s="85"/>
      <c r="D44" s="76"/>
    </row>
    <row r="45" spans="1:6">
      <c r="B45" s="68" t="s">
        <v>109</v>
      </c>
      <c r="C45" s="85"/>
      <c r="D45" s="76"/>
    </row>
    <row r="46" spans="1:6">
      <c r="B46" s="68"/>
      <c r="C46" s="85"/>
      <c r="D46" s="76"/>
    </row>
    <row r="47" spans="1:6">
      <c r="B47" s="68"/>
      <c r="C47" s="85"/>
      <c r="D47" s="76"/>
    </row>
    <row r="48" spans="1:6">
      <c r="B48" s="68"/>
      <c r="C48" s="85"/>
      <c r="D48" s="76"/>
    </row>
    <row r="49" spans="2:4">
      <c r="B49" s="68"/>
      <c r="C49" s="85"/>
      <c r="D49" s="76"/>
    </row>
    <row r="50" spans="2:4">
      <c r="B50" s="68"/>
      <c r="C50" s="85"/>
      <c r="D50" s="76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2023-03-02T11:33:55Z</dcterms:modified>
</cp:coreProperties>
</file>