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 activeTab="4"/>
  </bookViews>
  <sheets>
    <sheet name="1 кв" sheetId="19" r:id="rId1"/>
    <sheet name="2кв" sheetId="20" r:id="rId2"/>
    <sheet name="3кв" sheetId="21" r:id="rId3"/>
    <sheet name="4кв" sheetId="23" r:id="rId4"/>
    <sheet name="отчет" sheetId="24" r:id="rId5"/>
    <sheet name="Лист1" sheetId="22" r:id="rId6"/>
  </sheets>
  <definedNames>
    <definedName name="_xlnm.Print_Area" localSheetId="0">'1 кв'!$A$1:$E$51</definedName>
    <definedName name="_xlnm.Print_Area" localSheetId="1">'2кв'!$A$1:$E$49</definedName>
    <definedName name="_xlnm.Print_Area" localSheetId="2">'3кв'!$A$1:$E$50</definedName>
    <definedName name="_xlnm.Print_Area" localSheetId="3">'4кв'!$A$1:$E$50</definedName>
    <definedName name="_xlnm.Print_Area" localSheetId="4">отчет!$A$1:$C$38</definedName>
  </definedNames>
  <calcPr calcId="124519"/>
</workbook>
</file>

<file path=xl/calcChain.xml><?xml version="1.0" encoding="utf-8"?>
<calcChain xmlns="http://schemas.openxmlformats.org/spreadsheetml/2006/main">
  <c r="C14" i="24"/>
  <c r="C8"/>
  <c r="C9" s="1"/>
  <c r="C6"/>
  <c r="C27"/>
  <c r="E23" i="23" l="1"/>
  <c r="E22"/>
  <c r="E27" s="1"/>
  <c r="B49" s="1"/>
  <c r="E25" i="21" l="1"/>
  <c r="E23" l="1"/>
  <c r="E22"/>
  <c r="E27" l="1"/>
  <c r="B49" s="1"/>
  <c r="E23" i="20"/>
  <c r="E22"/>
  <c r="E26" l="1"/>
  <c r="B48" s="1"/>
  <c r="E26" i="19"/>
  <c r="C15" i="24" l="1"/>
  <c r="E24" i="19"/>
  <c r="C13" i="24" s="1"/>
  <c r="E23" i="19"/>
  <c r="C12" i="24" s="1"/>
  <c r="E22" i="19"/>
  <c r="C11" i="24" s="1"/>
  <c r="C20" l="1"/>
  <c r="C21" s="1"/>
  <c r="E28" i="19"/>
  <c r="B50" s="1"/>
  <c r="B51" s="1"/>
  <c r="B45" i="20" s="1"/>
  <c r="B49" s="1"/>
  <c r="B46" i="21" s="1"/>
  <c r="B50" s="1"/>
  <c r="B46" i="23" s="1"/>
  <c r="B50" s="1"/>
</calcChain>
</file>

<file path=xl/sharedStrings.xml><?xml version="1.0" encoding="utf-8"?>
<sst xmlns="http://schemas.openxmlformats.org/spreadsheetml/2006/main" count="253" uniqueCount="97">
  <si>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</si>
  <si>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</si>
  <si>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</si>
  <si>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</si>
  <si>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</si>
  <si>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</si>
  <si>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</si>
  <si>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</si>
  <si>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</si>
  <si>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</si>
  <si>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</si>
  <si>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</si>
  <si>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</si>
  <si>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</si>
  <si>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</si>
  <si>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</si>
  <si>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</si>
  <si>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</si>
  <si>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</si>
  <si>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</si>
  <si>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</si>
  <si>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</si>
  <si>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</si>
  <si>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</si>
  <si>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</si>
  <si>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</si>
  <si>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3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</si>
  <si>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Удовенко Марии Ефимовны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</si>
  <si>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№27 от 30.04.2013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</si>
  <si>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№27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</si>
  <si>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</si>
  <si>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</si>
  <si>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</si>
  <si>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</si>
  <si>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Шевченко Г.А.</t>
  </si>
  <si>
    <t>Заказчик - Собственники МКД, в лице председателя совета МКД Удовенко М.Е.</t>
  </si>
  <si>
    <t>Информация для собственников:</t>
  </si>
  <si>
    <t xml:space="preserve">Итого остаток на конец квартала </t>
  </si>
  <si>
    <t>Общая площадь квартир - 632,4м2</t>
  </si>
  <si>
    <t>в т.ч. Оплачено рем.и содерж.</t>
  </si>
  <si>
    <t>Расходы по содержанию и тек. ремонту</t>
  </si>
  <si>
    <t>1 квартал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</si>
  <si>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</si>
  <si>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</si>
  <si>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</si>
  <si>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</si>
  <si>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t xml:space="preserve">Обработка подъездов хлорсодержащими растворами опрыскивание 1 раз в неделю </t>
  </si>
  <si>
    <t>Предъявлено населению 37357,11</t>
  </si>
  <si>
    <t>ч/ч</t>
  </si>
  <si>
    <t>за 1 квартал 2022 года</t>
  </si>
  <si>
    <t>"31" 03 2022 г.</t>
  </si>
  <si>
    <t>январь</t>
  </si>
  <si>
    <t>Разборка и восстаноовления пола для инженерных сетей кв.4</t>
  </si>
  <si>
    <t xml:space="preserve">           2. Всего за период с "01" 01 2022 г. по "31" 03 2022 г. выполнено работ (оказано услуг) на общую сумму тридцать четыре тысячи семьсот семьдесят рублей 90 копеек</t>
  </si>
  <si>
    <t>за 2 квартал 2022 года</t>
  </si>
  <si>
    <t>"30" 06 2022 г.</t>
  </si>
  <si>
    <t>2 квартал</t>
  </si>
  <si>
    <t xml:space="preserve">           2. Всего за период с "01" 04 2022 г. по "30" 06 2022 г. выполнено работ (оказано услуг) на общую сумму тридцать одна тысяча сорок восемь рублей 91 копеек</t>
  </si>
  <si>
    <t>за 3 квартал 2022 года</t>
  </si>
  <si>
    <t>"30" 09 2022 г.</t>
  </si>
  <si>
    <r>
      <t>именуемый в дальнейшем "Заказчик", в лице</t>
    </r>
    <r>
      <rPr>
        <b/>
        <sz val="11"/>
        <color theme="1"/>
        <rFont val="Times New Roman"/>
        <family val="1"/>
        <charset val="204"/>
      </rPr>
      <t xml:space="preserve"> Теребковой Ларисы Николаевны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</si>
  <si>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№36 от 19.05.2022 г.</t>
    </r>
  </si>
  <si>
    <t>Заказчик - Собственники МКД, в лице председателя совета МКД Теребкова Л.Н.</t>
  </si>
  <si>
    <t>3 квартал</t>
  </si>
  <si>
    <t>Штукатурка, шпаклевка стен (кв.1)</t>
  </si>
  <si>
    <t>сентбрь</t>
  </si>
  <si>
    <t xml:space="preserve">           2. Всего за период с "01" 07 2022 г. по "30" 09 2022 г. выполнено работ (оказано услуг) на общую сумму тридцать пять тысяч  сто сорок девять рублей 82 копейки</t>
  </si>
  <si>
    <t>Предъявлено населению 39822,3</t>
  </si>
  <si>
    <t>за 4 квартал 2022 года</t>
  </si>
  <si>
    <t>"31" 12 2022 г.</t>
  </si>
  <si>
    <t>4 квартал</t>
  </si>
  <si>
    <t xml:space="preserve">           2. Всего за период с "01" 10 2022 г. по "31" 12 2022 г. выполнено работ (оказано услуг) на общую сумму тридцать три тысячи триста двадцать восемь рублей 92 копейки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</si>
  <si>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</si>
  <si>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</si>
  <si>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</si>
  <si>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</si>
  <si>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</si>
  <si>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</si>
  <si>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</si>
  <si>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</si>
  <si>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</si>
  <si>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</si>
  <si>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</si>
  <si>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</si>
  <si>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</si>
  <si>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</si>
  <si>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</si>
  <si>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</si>
  <si>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</si>
  <si>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</si>
  <si>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</si>
  <si>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</si>
  <si>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</si>
  <si>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</si>
  <si>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 Свердлова д.3</t>
  </si>
  <si>
    <t>Начислено всего 154358,82</t>
  </si>
  <si>
    <t>Непредвиденные работы 11 ч/ч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</si>
</sst>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10" fillId="0" borderId="4" xfId="0" applyFont="1" applyFill="1" applyBorder="1" applyAlignment="1">
      <alignment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5" xfId="0" applyFont="1" applyBorder="1"/>
    <xf numFmtId="0" fontId="13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3" fillId="0" borderId="0" xfId="0" applyNumberFormat="1" applyFont="1"/>
    <xf numFmtId="43" fontId="8" fillId="0" borderId="1" xfId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4" fontId="3" fillId="0" borderId="0" xfId="0" applyNumberFormat="1" applyFont="1"/>
    <xf numFmtId="0" fontId="3" fillId="0" borderId="0" xfId="0" applyFont="1" applyBorder="1"/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view="pageBreakPreview" topLeftCell="A31" zoomScaleSheetLayoutView="100" workbookViewId="0">
      <selection activeCell="B47" sqref="B47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7109375" style="2" customWidth="1"/>
    <col min="9" max="16384" width="9.140625" style="2"/>
  </cols>
  <sheetData>
    <row r="1" spans="1:5" ht="15.75">
      <c r="A1" s="75" t="s">
        <v>11</v>
      </c>
      <c r="B1" s="75"/>
      <c r="C1" s="75"/>
      <c r="D1" s="75"/>
      <c r="E1" s="75"/>
    </row>
    <row r="2" spans="1:5" ht="30" customHeight="1">
      <c r="A2" s="76" t="s">
        <v>12</v>
      </c>
      <c r="B2" s="77"/>
      <c r="C2" s="77"/>
      <c r="D2" s="77"/>
      <c r="E2" s="77"/>
    </row>
    <row r="3" spans="1:5">
      <c r="A3" s="78" t="s">
        <v>49</v>
      </c>
      <c r="B3" s="78"/>
      <c r="C3" s="78"/>
      <c r="D3" s="78"/>
      <c r="E3" s="78"/>
    </row>
    <row r="4" spans="1:5" s="1" customFormat="1" ht="15.75">
      <c r="A4" s="21" t="s">
        <v>13</v>
      </c>
      <c r="B4" s="22"/>
      <c r="C4" s="22"/>
      <c r="D4" s="79" t="s">
        <v>50</v>
      </c>
      <c r="E4" s="79"/>
    </row>
    <row r="5" spans="1:5">
      <c r="A5" s="25"/>
      <c r="B5" s="4"/>
      <c r="C5" s="4"/>
      <c r="D5" s="4"/>
      <c r="E5" s="4"/>
    </row>
    <row r="6" spans="1:5" ht="18.75" customHeight="1">
      <c r="A6" s="67" t="s">
        <v>0</v>
      </c>
      <c r="B6" s="67"/>
      <c r="C6" s="67"/>
      <c r="D6" s="67"/>
      <c r="E6" s="67"/>
    </row>
    <row r="7" spans="1:5">
      <c r="A7" s="74" t="s">
        <v>26</v>
      </c>
      <c r="B7" s="74"/>
      <c r="C7" s="74"/>
      <c r="D7" s="74"/>
      <c r="E7" s="74"/>
    </row>
    <row r="8" spans="1:5" ht="21" customHeight="1">
      <c r="A8" s="70" t="s">
        <v>1</v>
      </c>
      <c r="B8" s="70"/>
      <c r="C8" s="70"/>
      <c r="D8" s="70"/>
      <c r="E8" s="70"/>
    </row>
    <row r="9" spans="1:5">
      <c r="A9" s="67" t="s">
        <v>27</v>
      </c>
      <c r="B9" s="67"/>
      <c r="C9" s="67"/>
      <c r="D9" s="67"/>
      <c r="E9" s="67"/>
    </row>
    <row r="10" spans="1:5" ht="23.45" customHeight="1">
      <c r="A10" s="71" t="s">
        <v>14</v>
      </c>
      <c r="B10" s="72"/>
      <c r="C10" s="72"/>
      <c r="D10" s="72"/>
      <c r="E10" s="72"/>
    </row>
    <row r="11" spans="1:5" ht="29.25" customHeight="1">
      <c r="A11" s="67" t="s">
        <v>28</v>
      </c>
      <c r="B11" s="67"/>
      <c r="C11" s="67"/>
      <c r="D11" s="67"/>
      <c r="E11" s="67"/>
    </row>
    <row r="12" spans="1:5" ht="16.5" customHeight="1">
      <c r="A12" s="70" t="s">
        <v>15</v>
      </c>
      <c r="B12" s="73"/>
      <c r="C12" s="73"/>
      <c r="D12" s="73"/>
      <c r="E12" s="73"/>
    </row>
    <row r="13" spans="1:5">
      <c r="A13" s="67" t="s">
        <v>22</v>
      </c>
      <c r="B13" s="67"/>
      <c r="C13" s="67"/>
      <c r="D13" s="67"/>
      <c r="E13" s="67"/>
    </row>
    <row r="14" spans="1:5" ht="21.75" customHeight="1">
      <c r="A14" s="70" t="s">
        <v>2</v>
      </c>
      <c r="B14" s="73"/>
      <c r="C14" s="73"/>
      <c r="D14" s="73"/>
      <c r="E14" s="73"/>
    </row>
    <row r="15" spans="1:5" ht="13.5" customHeight="1">
      <c r="A15" s="67" t="s">
        <v>23</v>
      </c>
      <c r="B15" s="67"/>
      <c r="C15" s="67"/>
      <c r="D15" s="67"/>
      <c r="E15" s="67"/>
    </row>
    <row r="16" spans="1:5" ht="11.25" customHeight="1">
      <c r="A16" s="70" t="s">
        <v>16</v>
      </c>
      <c r="B16" s="73"/>
      <c r="C16" s="73"/>
      <c r="D16" s="73"/>
      <c r="E16" s="73"/>
    </row>
    <row r="17" spans="1:8" ht="30.75" customHeight="1">
      <c r="A17" s="67" t="s">
        <v>17</v>
      </c>
      <c r="B17" s="67"/>
      <c r="C17" s="67"/>
      <c r="D17" s="67"/>
      <c r="E17" s="67"/>
    </row>
    <row r="18" spans="1:8" ht="58.5" customHeight="1">
      <c r="A18" s="67" t="s">
        <v>29</v>
      </c>
      <c r="B18" s="67"/>
      <c r="C18" s="67"/>
      <c r="D18" s="67"/>
      <c r="E18" s="67"/>
    </row>
    <row r="19" spans="1:8" ht="33" customHeight="1">
      <c r="A19" s="65" t="s">
        <v>30</v>
      </c>
      <c r="B19" s="65"/>
      <c r="C19" s="65"/>
      <c r="D19" s="65"/>
      <c r="E19" s="65"/>
    </row>
    <row r="20" spans="1:8" ht="24" customHeight="1">
      <c r="A20" s="65"/>
      <c r="B20" s="65"/>
      <c r="C20" s="65"/>
      <c r="D20" s="65"/>
      <c r="E20" s="65"/>
      <c r="F20" s="2">
        <v>632.4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19" t="s">
        <v>45</v>
      </c>
      <c r="B22" s="8" t="s">
        <v>43</v>
      </c>
      <c r="C22" s="3" t="s">
        <v>4</v>
      </c>
      <c r="D22" s="3">
        <v>12.62</v>
      </c>
      <c r="E22" s="7">
        <f>D22*F20*G20</f>
        <v>23942.663999999997</v>
      </c>
    </row>
    <row r="23" spans="1:8">
      <c r="A23" s="6" t="s">
        <v>44</v>
      </c>
      <c r="B23" s="8" t="s">
        <v>24</v>
      </c>
      <c r="C23" s="3" t="s">
        <v>4</v>
      </c>
      <c r="D23" s="3">
        <v>3.6</v>
      </c>
      <c r="E23" s="7">
        <f>D23*F20*G20</f>
        <v>6829.92</v>
      </c>
    </row>
    <row r="24" spans="1:8" ht="45">
      <c r="A24" s="6" t="s">
        <v>46</v>
      </c>
      <c r="B24" s="8" t="s">
        <v>41</v>
      </c>
      <c r="C24" s="3" t="s">
        <v>4</v>
      </c>
      <c r="D24" s="3"/>
      <c r="E24" s="7">
        <f>790.76*3</f>
        <v>2372.2799999999997</v>
      </c>
    </row>
    <row r="25" spans="1:8">
      <c r="A25" s="6" t="s">
        <v>31</v>
      </c>
      <c r="B25" s="8" t="s">
        <v>41</v>
      </c>
      <c r="C25" s="3" t="s">
        <v>32</v>
      </c>
      <c r="D25" s="3"/>
      <c r="E25" s="7">
        <v>533.69000000000005</v>
      </c>
    </row>
    <row r="26" spans="1:8" ht="30">
      <c r="A26" s="20" t="s">
        <v>52</v>
      </c>
      <c r="B26" s="8" t="s">
        <v>51</v>
      </c>
      <c r="C26" s="3" t="s">
        <v>48</v>
      </c>
      <c r="D26" s="3">
        <v>5</v>
      </c>
      <c r="E26" s="7">
        <f>D26*218.47</f>
        <v>1092.3499999999999</v>
      </c>
    </row>
    <row r="27" spans="1:8">
      <c r="A27" s="20"/>
      <c r="B27" s="8"/>
      <c r="C27" s="3"/>
      <c r="D27" s="3"/>
      <c r="E27" s="7"/>
    </row>
    <row r="28" spans="1:8" s="12" customFormat="1" ht="14.25">
      <c r="A28" s="9" t="s">
        <v>25</v>
      </c>
      <c r="B28" s="18"/>
      <c r="C28" s="10"/>
      <c r="D28" s="10"/>
      <c r="E28" s="11">
        <f>SUM(E22:E27)</f>
        <v>34770.903999999995</v>
      </c>
    </row>
    <row r="30" spans="1:8" ht="30.75" customHeight="1">
      <c r="A30" s="66" t="s">
        <v>53</v>
      </c>
      <c r="B30" s="66"/>
      <c r="C30" s="66"/>
      <c r="D30" s="66"/>
      <c r="E30" s="66"/>
    </row>
    <row r="31" spans="1:8" ht="33.75" customHeight="1">
      <c r="A31" s="67" t="s">
        <v>21</v>
      </c>
      <c r="B31" s="67"/>
      <c r="C31" s="67"/>
      <c r="D31" s="67"/>
      <c r="E31" s="67"/>
    </row>
    <row r="32" spans="1:8" ht="13.9" customHeight="1">
      <c r="A32" s="67" t="s">
        <v>20</v>
      </c>
      <c r="B32" s="67"/>
      <c r="C32" s="67"/>
      <c r="D32" s="67"/>
      <c r="E32" s="67"/>
      <c r="F32" s="12"/>
      <c r="G32" s="12"/>
      <c r="H32" s="13"/>
    </row>
    <row r="33" spans="1:5" ht="33" customHeight="1">
      <c r="A33" s="67" t="s">
        <v>33</v>
      </c>
      <c r="B33" s="67"/>
      <c r="C33" s="67"/>
      <c r="D33" s="67"/>
      <c r="E33" s="67"/>
    </row>
    <row r="34" spans="1:5">
      <c r="A34" s="67" t="s">
        <v>18</v>
      </c>
      <c r="B34" s="67"/>
      <c r="C34" s="67"/>
      <c r="D34" s="67"/>
      <c r="E34" s="67"/>
    </row>
    <row r="35" spans="1:5">
      <c r="A35" s="23"/>
      <c r="B35" s="23"/>
      <c r="C35" s="23"/>
      <c r="D35" s="23"/>
      <c r="E35" s="23"/>
    </row>
    <row r="36" spans="1:5">
      <c r="A36" s="68" t="s">
        <v>5</v>
      </c>
      <c r="B36" s="68"/>
      <c r="C36" s="68"/>
      <c r="D36" s="68"/>
      <c r="E36" s="68"/>
    </row>
    <row r="37" spans="1:5">
      <c r="A37" s="67" t="s">
        <v>18</v>
      </c>
      <c r="B37" s="67"/>
      <c r="C37" s="67"/>
      <c r="D37" s="67"/>
      <c r="E37" s="67"/>
    </row>
    <row r="38" spans="1:5" ht="13.9" customHeight="1">
      <c r="A38" s="69" t="s">
        <v>34</v>
      </c>
      <c r="B38" s="69"/>
      <c r="C38" s="69"/>
      <c r="D38" s="69"/>
      <c r="E38" s="69"/>
    </row>
    <row r="39" spans="1:5">
      <c r="B39" s="64" t="s">
        <v>19</v>
      </c>
      <c r="C39" s="64"/>
      <c r="D39" s="64"/>
      <c r="E39" s="5" t="s">
        <v>6</v>
      </c>
    </row>
    <row r="40" spans="1:5">
      <c r="A40" s="24"/>
      <c r="B40" s="24"/>
      <c r="C40" s="24"/>
      <c r="D40" s="24"/>
      <c r="E40" s="24"/>
    </row>
    <row r="41" spans="1:5" ht="13.9" customHeight="1">
      <c r="A41" s="69" t="s">
        <v>35</v>
      </c>
      <c r="B41" s="69"/>
      <c r="C41" s="69"/>
      <c r="D41" s="69"/>
      <c r="E41" s="69"/>
    </row>
    <row r="42" spans="1:5">
      <c r="B42" s="64" t="s">
        <v>19</v>
      </c>
      <c r="C42" s="64"/>
      <c r="D42" s="64"/>
      <c r="E42" s="5" t="s">
        <v>6</v>
      </c>
    </row>
    <row r="45" spans="1:5">
      <c r="A45" s="2" t="s">
        <v>38</v>
      </c>
    </row>
    <row r="46" spans="1:5">
      <c r="A46" s="12" t="s">
        <v>36</v>
      </c>
    </row>
    <row r="47" spans="1:5">
      <c r="A47" s="2" t="s">
        <v>42</v>
      </c>
      <c r="B47" s="14">
        <v>-22333.27</v>
      </c>
    </row>
    <row r="48" spans="1:5">
      <c r="A48" s="16" t="s">
        <v>47</v>
      </c>
      <c r="B48" s="15"/>
    </row>
    <row r="49" spans="1:2">
      <c r="A49" s="2" t="s">
        <v>39</v>
      </c>
      <c r="B49" s="15">
        <v>35586.11</v>
      </c>
    </row>
    <row r="50" spans="1:2" ht="30">
      <c r="A50" s="26" t="s">
        <v>40</v>
      </c>
      <c r="B50" s="15">
        <f>E28</f>
        <v>34770.903999999995</v>
      </c>
    </row>
    <row r="51" spans="1:2">
      <c r="A51" s="12" t="s">
        <v>37</v>
      </c>
      <c r="B51" s="17">
        <f>B47+B49-B50</f>
        <v>-21518.063999999995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30:E30"/>
    <mergeCell ref="A31:E31"/>
    <mergeCell ref="A32:E32"/>
    <mergeCell ref="A33:E33"/>
    <mergeCell ref="A34:E34"/>
    <mergeCell ref="A36:E36"/>
    <mergeCell ref="A37:E37"/>
    <mergeCell ref="A38:E38"/>
    <mergeCell ref="B39:D39"/>
    <mergeCell ref="A41:E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9"/>
  <sheetViews>
    <sheetView view="pageBreakPreview" topLeftCell="A28" zoomScaleSheetLayoutView="100" workbookViewId="0">
      <selection activeCell="B50" sqref="B50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7109375" style="2" customWidth="1"/>
    <col min="9" max="16384" width="9.140625" style="2"/>
  </cols>
  <sheetData>
    <row r="1" spans="1:5" ht="15.75">
      <c r="A1" s="75" t="s">
        <v>11</v>
      </c>
      <c r="B1" s="75"/>
      <c r="C1" s="75"/>
      <c r="D1" s="75"/>
      <c r="E1" s="75"/>
    </row>
    <row r="2" spans="1:5" ht="30" customHeight="1">
      <c r="A2" s="76" t="s">
        <v>12</v>
      </c>
      <c r="B2" s="77"/>
      <c r="C2" s="77"/>
      <c r="D2" s="77"/>
      <c r="E2" s="77"/>
    </row>
    <row r="3" spans="1:5">
      <c r="A3" s="78" t="s">
        <v>54</v>
      </c>
      <c r="B3" s="78"/>
      <c r="C3" s="78"/>
      <c r="D3" s="78"/>
      <c r="E3" s="78"/>
    </row>
    <row r="4" spans="1:5" s="1" customFormat="1" ht="15.75">
      <c r="A4" s="21" t="s">
        <v>13</v>
      </c>
      <c r="B4" s="22"/>
      <c r="C4" s="22"/>
      <c r="D4" s="79" t="s">
        <v>55</v>
      </c>
      <c r="E4" s="79"/>
    </row>
    <row r="5" spans="1:5">
      <c r="A5" s="30"/>
      <c r="B5" s="4"/>
      <c r="C5" s="4"/>
      <c r="D5" s="4"/>
      <c r="E5" s="4"/>
    </row>
    <row r="6" spans="1:5" ht="18.75" customHeight="1">
      <c r="A6" s="67" t="s">
        <v>0</v>
      </c>
      <c r="B6" s="67"/>
      <c r="C6" s="67"/>
      <c r="D6" s="67"/>
      <c r="E6" s="67"/>
    </row>
    <row r="7" spans="1:5">
      <c r="A7" s="74" t="s">
        <v>26</v>
      </c>
      <c r="B7" s="74"/>
      <c r="C7" s="74"/>
      <c r="D7" s="74"/>
      <c r="E7" s="74"/>
    </row>
    <row r="8" spans="1:5" ht="21" customHeight="1">
      <c r="A8" s="70" t="s">
        <v>1</v>
      </c>
      <c r="B8" s="70"/>
      <c r="C8" s="70"/>
      <c r="D8" s="70"/>
      <c r="E8" s="70"/>
    </row>
    <row r="9" spans="1:5">
      <c r="A9" s="67" t="s">
        <v>27</v>
      </c>
      <c r="B9" s="67"/>
      <c r="C9" s="67"/>
      <c r="D9" s="67"/>
      <c r="E9" s="67"/>
    </row>
    <row r="10" spans="1:5" ht="23.45" customHeight="1">
      <c r="A10" s="71" t="s">
        <v>14</v>
      </c>
      <c r="B10" s="72"/>
      <c r="C10" s="72"/>
      <c r="D10" s="72"/>
      <c r="E10" s="72"/>
    </row>
    <row r="11" spans="1:5" ht="29.25" customHeight="1">
      <c r="A11" s="67" t="s">
        <v>28</v>
      </c>
      <c r="B11" s="67"/>
      <c r="C11" s="67"/>
      <c r="D11" s="67"/>
      <c r="E11" s="67"/>
    </row>
    <row r="12" spans="1:5" ht="16.5" customHeight="1">
      <c r="A12" s="70" t="s">
        <v>15</v>
      </c>
      <c r="B12" s="73"/>
      <c r="C12" s="73"/>
      <c r="D12" s="73"/>
      <c r="E12" s="73"/>
    </row>
    <row r="13" spans="1:5">
      <c r="A13" s="67" t="s">
        <v>22</v>
      </c>
      <c r="B13" s="67"/>
      <c r="C13" s="67"/>
      <c r="D13" s="67"/>
      <c r="E13" s="67"/>
    </row>
    <row r="14" spans="1:5" ht="21.75" customHeight="1">
      <c r="A14" s="70" t="s">
        <v>2</v>
      </c>
      <c r="B14" s="73"/>
      <c r="C14" s="73"/>
      <c r="D14" s="73"/>
      <c r="E14" s="73"/>
    </row>
    <row r="15" spans="1:5" ht="13.5" customHeight="1">
      <c r="A15" s="67" t="s">
        <v>23</v>
      </c>
      <c r="B15" s="67"/>
      <c r="C15" s="67"/>
      <c r="D15" s="67"/>
      <c r="E15" s="67"/>
    </row>
    <row r="16" spans="1:5" ht="11.25" customHeight="1">
      <c r="A16" s="70" t="s">
        <v>16</v>
      </c>
      <c r="B16" s="73"/>
      <c r="C16" s="73"/>
      <c r="D16" s="73"/>
      <c r="E16" s="73"/>
    </row>
    <row r="17" spans="1:8" ht="30.75" customHeight="1">
      <c r="A17" s="67" t="s">
        <v>17</v>
      </c>
      <c r="B17" s="67"/>
      <c r="C17" s="67"/>
      <c r="D17" s="67"/>
      <c r="E17" s="67"/>
    </row>
    <row r="18" spans="1:8" ht="58.5" customHeight="1">
      <c r="A18" s="67" t="s">
        <v>29</v>
      </c>
      <c r="B18" s="67"/>
      <c r="C18" s="67"/>
      <c r="D18" s="67"/>
      <c r="E18" s="67"/>
    </row>
    <row r="19" spans="1:8" ht="33" customHeight="1">
      <c r="A19" s="65" t="s">
        <v>30</v>
      </c>
      <c r="B19" s="65"/>
      <c r="C19" s="65"/>
      <c r="D19" s="65"/>
      <c r="E19" s="65"/>
    </row>
    <row r="20" spans="1:8" ht="24" customHeight="1">
      <c r="A20" s="65"/>
      <c r="B20" s="65"/>
      <c r="C20" s="65"/>
      <c r="D20" s="65"/>
      <c r="E20" s="65"/>
      <c r="F20" s="2">
        <v>632.4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19" t="s">
        <v>45</v>
      </c>
      <c r="B22" s="8" t="s">
        <v>43</v>
      </c>
      <c r="C22" s="3" t="s">
        <v>4</v>
      </c>
      <c r="D22" s="3">
        <v>12.62</v>
      </c>
      <c r="E22" s="7">
        <f>D22*F20*G20</f>
        <v>23942.663999999997</v>
      </c>
    </row>
    <row r="23" spans="1:8">
      <c r="A23" s="6" t="s">
        <v>44</v>
      </c>
      <c r="B23" s="8" t="s">
        <v>24</v>
      </c>
      <c r="C23" s="3" t="s">
        <v>4</v>
      </c>
      <c r="D23" s="3">
        <v>3.6</v>
      </c>
      <c r="E23" s="7">
        <f>D23*F20*G20</f>
        <v>6829.92</v>
      </c>
    </row>
    <row r="24" spans="1:8">
      <c r="A24" s="6" t="s">
        <v>31</v>
      </c>
      <c r="B24" s="8" t="s">
        <v>56</v>
      </c>
      <c r="C24" s="3" t="s">
        <v>32</v>
      </c>
      <c r="D24" s="3"/>
      <c r="E24" s="7">
        <v>276.33</v>
      </c>
    </row>
    <row r="25" spans="1:8">
      <c r="A25" s="20"/>
      <c r="B25" s="8"/>
      <c r="C25" s="3"/>
      <c r="D25" s="3"/>
      <c r="E25" s="7"/>
    </row>
    <row r="26" spans="1:8" s="12" customFormat="1" ht="14.25">
      <c r="A26" s="9" t="s">
        <v>25</v>
      </c>
      <c r="B26" s="18"/>
      <c r="C26" s="10"/>
      <c r="D26" s="10"/>
      <c r="E26" s="11">
        <f>SUM(E22:E25)</f>
        <v>31048.913999999997</v>
      </c>
    </row>
    <row r="28" spans="1:8" ht="30.75" customHeight="1">
      <c r="A28" s="66" t="s">
        <v>57</v>
      </c>
      <c r="B28" s="66"/>
      <c r="C28" s="66"/>
      <c r="D28" s="66"/>
      <c r="E28" s="66"/>
    </row>
    <row r="29" spans="1:8" ht="33.75" customHeight="1">
      <c r="A29" s="67" t="s">
        <v>21</v>
      </c>
      <c r="B29" s="67"/>
      <c r="C29" s="67"/>
      <c r="D29" s="67"/>
      <c r="E29" s="67"/>
    </row>
    <row r="30" spans="1:8" ht="13.9" customHeight="1">
      <c r="A30" s="67" t="s">
        <v>20</v>
      </c>
      <c r="B30" s="67"/>
      <c r="C30" s="67"/>
      <c r="D30" s="67"/>
      <c r="E30" s="67"/>
      <c r="F30" s="12"/>
      <c r="G30" s="12"/>
      <c r="H30" s="13"/>
    </row>
    <row r="31" spans="1:8" ht="33" customHeight="1">
      <c r="A31" s="67" t="s">
        <v>33</v>
      </c>
      <c r="B31" s="67"/>
      <c r="C31" s="67"/>
      <c r="D31" s="67"/>
      <c r="E31" s="67"/>
    </row>
    <row r="32" spans="1:8">
      <c r="A32" s="67" t="s">
        <v>18</v>
      </c>
      <c r="B32" s="67"/>
      <c r="C32" s="67"/>
      <c r="D32" s="67"/>
      <c r="E32" s="67"/>
    </row>
    <row r="33" spans="1:5">
      <c r="A33" s="27"/>
      <c r="B33" s="27"/>
      <c r="C33" s="27"/>
      <c r="D33" s="27"/>
      <c r="E33" s="27"/>
    </row>
    <row r="34" spans="1:5">
      <c r="A34" s="68" t="s">
        <v>5</v>
      </c>
      <c r="B34" s="68"/>
      <c r="C34" s="68"/>
      <c r="D34" s="68"/>
      <c r="E34" s="68"/>
    </row>
    <row r="35" spans="1:5">
      <c r="A35" s="67" t="s">
        <v>18</v>
      </c>
      <c r="B35" s="67"/>
      <c r="C35" s="67"/>
      <c r="D35" s="67"/>
      <c r="E35" s="67"/>
    </row>
    <row r="36" spans="1:5" ht="13.9" customHeight="1">
      <c r="A36" s="69" t="s">
        <v>34</v>
      </c>
      <c r="B36" s="69"/>
      <c r="C36" s="69"/>
      <c r="D36" s="69"/>
      <c r="E36" s="69"/>
    </row>
    <row r="37" spans="1:5">
      <c r="B37" s="64" t="s">
        <v>19</v>
      </c>
      <c r="C37" s="64"/>
      <c r="D37" s="64"/>
      <c r="E37" s="5" t="s">
        <v>6</v>
      </c>
    </row>
    <row r="38" spans="1:5">
      <c r="A38" s="29"/>
      <c r="B38" s="29"/>
      <c r="C38" s="29"/>
      <c r="D38" s="29"/>
      <c r="E38" s="29"/>
    </row>
    <row r="39" spans="1:5" ht="13.9" customHeight="1">
      <c r="A39" s="69" t="s">
        <v>35</v>
      </c>
      <c r="B39" s="69"/>
      <c r="C39" s="69"/>
      <c r="D39" s="69"/>
      <c r="E39" s="69"/>
    </row>
    <row r="40" spans="1:5">
      <c r="B40" s="64" t="s">
        <v>19</v>
      </c>
      <c r="C40" s="64"/>
      <c r="D40" s="64"/>
      <c r="E40" s="5" t="s">
        <v>6</v>
      </c>
    </row>
    <row r="43" spans="1:5">
      <c r="A43" s="2" t="s">
        <v>38</v>
      </c>
    </row>
    <row r="44" spans="1:5">
      <c r="A44" s="12" t="s">
        <v>36</v>
      </c>
    </row>
    <row r="45" spans="1:5">
      <c r="A45" s="2" t="s">
        <v>42</v>
      </c>
      <c r="B45" s="14">
        <f>'1 кв'!B51</f>
        <v>-21518.063999999995</v>
      </c>
    </row>
    <row r="46" spans="1:5">
      <c r="A46" s="16" t="s">
        <v>47</v>
      </c>
      <c r="B46" s="15"/>
    </row>
    <row r="47" spans="1:5">
      <c r="A47" s="2" t="s">
        <v>39</v>
      </c>
      <c r="B47" s="15">
        <v>34981.26</v>
      </c>
    </row>
    <row r="48" spans="1:5" ht="30">
      <c r="A48" s="28" t="s">
        <v>40</v>
      </c>
      <c r="B48" s="15">
        <f>E26</f>
        <v>31048.913999999997</v>
      </c>
    </row>
    <row r="49" spans="1:2">
      <c r="A49" s="12" t="s">
        <v>37</v>
      </c>
      <c r="B49" s="17">
        <f>B45+B47-B48</f>
        <v>-17585.71799999999</v>
      </c>
    </row>
  </sheetData>
  <mergeCells count="30"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topLeftCell="A31" zoomScaleSheetLayoutView="100" workbookViewId="0">
      <selection activeCell="C49" sqref="C49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7109375" style="2" customWidth="1"/>
    <col min="9" max="16384" width="9.140625" style="2"/>
  </cols>
  <sheetData>
    <row r="1" spans="1:5" ht="15.75">
      <c r="A1" s="75" t="s">
        <v>11</v>
      </c>
      <c r="B1" s="75"/>
      <c r="C1" s="75"/>
      <c r="D1" s="75"/>
      <c r="E1" s="75"/>
    </row>
    <row r="2" spans="1:5" ht="30" customHeight="1">
      <c r="A2" s="76" t="s">
        <v>12</v>
      </c>
      <c r="B2" s="77"/>
      <c r="C2" s="77"/>
      <c r="D2" s="77"/>
      <c r="E2" s="77"/>
    </row>
    <row r="3" spans="1:5">
      <c r="A3" s="78" t="s">
        <v>58</v>
      </c>
      <c r="B3" s="78"/>
      <c r="C3" s="78"/>
      <c r="D3" s="78"/>
      <c r="E3" s="78"/>
    </row>
    <row r="4" spans="1:5" s="1" customFormat="1" ht="15.75">
      <c r="A4" s="21" t="s">
        <v>13</v>
      </c>
      <c r="B4" s="22"/>
      <c r="C4" s="22"/>
      <c r="D4" s="79" t="s">
        <v>59</v>
      </c>
      <c r="E4" s="79"/>
    </row>
    <row r="5" spans="1:5">
      <c r="A5" s="34"/>
      <c r="B5" s="4"/>
      <c r="C5" s="4"/>
      <c r="D5" s="4"/>
      <c r="E5" s="4"/>
    </row>
    <row r="6" spans="1:5" ht="18.75" customHeight="1">
      <c r="A6" s="67" t="s">
        <v>0</v>
      </c>
      <c r="B6" s="67"/>
      <c r="C6" s="67"/>
      <c r="D6" s="67"/>
      <c r="E6" s="67"/>
    </row>
    <row r="7" spans="1:5">
      <c r="A7" s="74" t="s">
        <v>26</v>
      </c>
      <c r="B7" s="74"/>
      <c r="C7" s="74"/>
      <c r="D7" s="74"/>
      <c r="E7" s="74"/>
    </row>
    <row r="8" spans="1:5" ht="21" customHeight="1">
      <c r="A8" s="70" t="s">
        <v>1</v>
      </c>
      <c r="B8" s="70"/>
      <c r="C8" s="70"/>
      <c r="D8" s="70"/>
      <c r="E8" s="70"/>
    </row>
    <row r="9" spans="1:5">
      <c r="A9" s="67" t="s">
        <v>60</v>
      </c>
      <c r="B9" s="67"/>
      <c r="C9" s="67"/>
      <c r="D9" s="67"/>
      <c r="E9" s="67"/>
    </row>
    <row r="10" spans="1:5" ht="23.45" customHeight="1">
      <c r="A10" s="71" t="s">
        <v>14</v>
      </c>
      <c r="B10" s="72"/>
      <c r="C10" s="72"/>
      <c r="D10" s="72"/>
      <c r="E10" s="72"/>
    </row>
    <row r="11" spans="1:5" ht="29.25" customHeight="1">
      <c r="A11" s="67" t="s">
        <v>61</v>
      </c>
      <c r="B11" s="67"/>
      <c r="C11" s="67"/>
      <c r="D11" s="67"/>
      <c r="E11" s="67"/>
    </row>
    <row r="12" spans="1:5" ht="16.5" customHeight="1">
      <c r="A12" s="70" t="s">
        <v>15</v>
      </c>
      <c r="B12" s="73"/>
      <c r="C12" s="73"/>
      <c r="D12" s="73"/>
      <c r="E12" s="73"/>
    </row>
    <row r="13" spans="1:5">
      <c r="A13" s="67" t="s">
        <v>22</v>
      </c>
      <c r="B13" s="67"/>
      <c r="C13" s="67"/>
      <c r="D13" s="67"/>
      <c r="E13" s="67"/>
    </row>
    <row r="14" spans="1:5" ht="21.75" customHeight="1">
      <c r="A14" s="70" t="s">
        <v>2</v>
      </c>
      <c r="B14" s="73"/>
      <c r="C14" s="73"/>
      <c r="D14" s="73"/>
      <c r="E14" s="73"/>
    </row>
    <row r="15" spans="1:5" ht="13.5" customHeight="1">
      <c r="A15" s="67" t="s">
        <v>23</v>
      </c>
      <c r="B15" s="67"/>
      <c r="C15" s="67"/>
      <c r="D15" s="67"/>
      <c r="E15" s="67"/>
    </row>
    <row r="16" spans="1:5" ht="11.25" customHeight="1">
      <c r="A16" s="70" t="s">
        <v>16</v>
      </c>
      <c r="B16" s="73"/>
      <c r="C16" s="73"/>
      <c r="D16" s="73"/>
      <c r="E16" s="73"/>
    </row>
    <row r="17" spans="1:8" ht="30.75" customHeight="1">
      <c r="A17" s="67" t="s">
        <v>17</v>
      </c>
      <c r="B17" s="67"/>
      <c r="C17" s="67"/>
      <c r="D17" s="67"/>
      <c r="E17" s="67"/>
    </row>
    <row r="18" spans="1:8" ht="58.5" customHeight="1">
      <c r="A18" s="67" t="s">
        <v>29</v>
      </c>
      <c r="B18" s="67"/>
      <c r="C18" s="67"/>
      <c r="D18" s="67"/>
      <c r="E18" s="67"/>
    </row>
    <row r="19" spans="1:8" ht="31.5" customHeight="1">
      <c r="A19" s="65" t="s">
        <v>30</v>
      </c>
      <c r="B19" s="65"/>
      <c r="C19" s="65"/>
      <c r="D19" s="65"/>
      <c r="E19" s="65"/>
    </row>
    <row r="20" spans="1:8" ht="24" customHeight="1">
      <c r="A20" s="65"/>
      <c r="B20" s="65"/>
      <c r="C20" s="65"/>
      <c r="D20" s="65"/>
      <c r="E20" s="65"/>
      <c r="F20" s="2">
        <v>632.4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19" t="s">
        <v>45</v>
      </c>
      <c r="B22" s="8" t="s">
        <v>43</v>
      </c>
      <c r="C22" s="3" t="s">
        <v>4</v>
      </c>
      <c r="D22" s="3">
        <v>13.63</v>
      </c>
      <c r="E22" s="7">
        <f>D22*F20*G20</f>
        <v>25858.836000000003</v>
      </c>
    </row>
    <row r="23" spans="1:8">
      <c r="A23" s="6" t="s">
        <v>44</v>
      </c>
      <c r="B23" s="8" t="s">
        <v>24</v>
      </c>
      <c r="C23" s="3" t="s">
        <v>4</v>
      </c>
      <c r="D23" s="3">
        <v>3.9</v>
      </c>
      <c r="E23" s="7">
        <f>D23*F20*G20</f>
        <v>7399.079999999999</v>
      </c>
    </row>
    <row r="24" spans="1:8">
      <c r="A24" s="6" t="s">
        <v>31</v>
      </c>
      <c r="B24" s="8" t="s">
        <v>63</v>
      </c>
      <c r="C24" s="3" t="s">
        <v>32</v>
      </c>
      <c r="D24" s="3"/>
      <c r="E24" s="7">
        <v>476.2</v>
      </c>
    </row>
    <row r="25" spans="1:8">
      <c r="A25" s="39" t="s">
        <v>64</v>
      </c>
      <c r="B25" s="8" t="s">
        <v>65</v>
      </c>
      <c r="C25" s="3" t="s">
        <v>48</v>
      </c>
      <c r="D25" s="3">
        <v>6</v>
      </c>
      <c r="E25" s="7">
        <f>D25*235.95</f>
        <v>1415.6999999999998</v>
      </c>
    </row>
    <row r="26" spans="1:8">
      <c r="A26" s="20"/>
      <c r="B26" s="8"/>
      <c r="C26" s="3"/>
      <c r="D26" s="3"/>
      <c r="E26" s="7"/>
    </row>
    <row r="27" spans="1:8" s="12" customFormat="1" ht="14.25">
      <c r="A27" s="9" t="s">
        <v>25</v>
      </c>
      <c r="B27" s="18"/>
      <c r="C27" s="10"/>
      <c r="D27" s="10"/>
      <c r="E27" s="11">
        <f>SUM(E22:E26)</f>
        <v>35149.815999999999</v>
      </c>
    </row>
    <row r="29" spans="1:8" ht="30.75" customHeight="1">
      <c r="A29" s="66" t="s">
        <v>66</v>
      </c>
      <c r="B29" s="66"/>
      <c r="C29" s="66"/>
      <c r="D29" s="66"/>
      <c r="E29" s="66"/>
    </row>
    <row r="30" spans="1:8" ht="33.75" customHeight="1">
      <c r="A30" s="67" t="s">
        <v>21</v>
      </c>
      <c r="B30" s="67"/>
      <c r="C30" s="67"/>
      <c r="D30" s="67"/>
      <c r="E30" s="67"/>
    </row>
    <row r="31" spans="1:8" ht="13.9" customHeight="1">
      <c r="A31" s="67" t="s">
        <v>20</v>
      </c>
      <c r="B31" s="67"/>
      <c r="C31" s="67"/>
      <c r="D31" s="67"/>
      <c r="E31" s="67"/>
      <c r="F31" s="12"/>
      <c r="G31" s="12"/>
      <c r="H31" s="13"/>
    </row>
    <row r="32" spans="1:8" ht="33" customHeight="1">
      <c r="A32" s="67" t="s">
        <v>33</v>
      </c>
      <c r="B32" s="67"/>
      <c r="C32" s="67"/>
      <c r="D32" s="67"/>
      <c r="E32" s="67"/>
    </row>
    <row r="33" spans="1:5">
      <c r="A33" s="67" t="s">
        <v>18</v>
      </c>
      <c r="B33" s="67"/>
      <c r="C33" s="67"/>
      <c r="D33" s="67"/>
      <c r="E33" s="67"/>
    </row>
    <row r="34" spans="1:5">
      <c r="A34" s="31"/>
      <c r="B34" s="31"/>
      <c r="C34" s="31"/>
      <c r="D34" s="31"/>
      <c r="E34" s="31"/>
    </row>
    <row r="35" spans="1:5">
      <c r="A35" s="68" t="s">
        <v>5</v>
      </c>
      <c r="B35" s="68"/>
      <c r="C35" s="68"/>
      <c r="D35" s="68"/>
      <c r="E35" s="68"/>
    </row>
    <row r="36" spans="1:5">
      <c r="A36" s="67" t="s">
        <v>18</v>
      </c>
      <c r="B36" s="67"/>
      <c r="C36" s="67"/>
      <c r="D36" s="67"/>
      <c r="E36" s="67"/>
    </row>
    <row r="37" spans="1:5" ht="13.9" customHeight="1">
      <c r="A37" s="69" t="s">
        <v>34</v>
      </c>
      <c r="B37" s="69"/>
      <c r="C37" s="69"/>
      <c r="D37" s="69"/>
      <c r="E37" s="69"/>
    </row>
    <row r="38" spans="1:5">
      <c r="B38" s="64" t="s">
        <v>19</v>
      </c>
      <c r="C38" s="64"/>
      <c r="D38" s="64"/>
      <c r="E38" s="5" t="s">
        <v>6</v>
      </c>
    </row>
    <row r="39" spans="1:5">
      <c r="A39" s="33"/>
      <c r="B39" s="33"/>
      <c r="C39" s="33"/>
      <c r="D39" s="33"/>
      <c r="E39" s="33"/>
    </row>
    <row r="40" spans="1:5" ht="13.9" customHeight="1">
      <c r="A40" s="69" t="s">
        <v>62</v>
      </c>
      <c r="B40" s="69"/>
      <c r="C40" s="69"/>
      <c r="D40" s="69"/>
      <c r="E40" s="69"/>
    </row>
    <row r="41" spans="1:5">
      <c r="B41" s="64" t="s">
        <v>19</v>
      </c>
      <c r="C41" s="64"/>
      <c r="D41" s="64"/>
      <c r="E41" s="5" t="s">
        <v>6</v>
      </c>
    </row>
    <row r="44" spans="1:5">
      <c r="A44" s="2" t="s">
        <v>38</v>
      </c>
    </row>
    <row r="45" spans="1:5">
      <c r="A45" s="12" t="s">
        <v>36</v>
      </c>
    </row>
    <row r="46" spans="1:5">
      <c r="A46" s="2" t="s">
        <v>42</v>
      </c>
      <c r="B46" s="14">
        <f>'2кв'!B49</f>
        <v>-17585.71799999999</v>
      </c>
    </row>
    <row r="47" spans="1:5">
      <c r="A47" s="16" t="s">
        <v>67</v>
      </c>
      <c r="B47" s="15"/>
    </row>
    <row r="48" spans="1:5">
      <c r="A48" s="2" t="s">
        <v>39</v>
      </c>
      <c r="B48" s="15">
        <v>33962.959999999999</v>
      </c>
    </row>
    <row r="49" spans="1:2" ht="30">
      <c r="A49" s="32" t="s">
        <v>40</v>
      </c>
      <c r="B49" s="15">
        <f>E27</f>
        <v>35149.815999999999</v>
      </c>
    </row>
    <row r="50" spans="1:2">
      <c r="A50" s="12" t="s">
        <v>37</v>
      </c>
      <c r="B50" s="17">
        <f>B46+B48-B49</f>
        <v>-18772.57399999999</v>
      </c>
    </row>
  </sheetData>
  <mergeCells count="30"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topLeftCell="A19" zoomScaleSheetLayoutView="100" workbookViewId="0">
      <selection activeCell="B50" sqref="B50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7109375" style="2" customWidth="1"/>
    <col min="9" max="16384" width="9.140625" style="2"/>
  </cols>
  <sheetData>
    <row r="1" spans="1:5" ht="15.75">
      <c r="A1" s="75" t="s">
        <v>11</v>
      </c>
      <c r="B1" s="75"/>
      <c r="C1" s="75"/>
      <c r="D1" s="75"/>
      <c r="E1" s="75"/>
    </row>
    <row r="2" spans="1:5" ht="30" customHeight="1">
      <c r="A2" s="76" t="s">
        <v>12</v>
      </c>
      <c r="B2" s="77"/>
      <c r="C2" s="77"/>
      <c r="D2" s="77"/>
      <c r="E2" s="77"/>
    </row>
    <row r="3" spans="1:5">
      <c r="A3" s="78" t="s">
        <v>68</v>
      </c>
      <c r="B3" s="78"/>
      <c r="C3" s="78"/>
      <c r="D3" s="78"/>
      <c r="E3" s="78"/>
    </row>
    <row r="4" spans="1:5" s="1" customFormat="1" ht="15.75">
      <c r="A4" s="21" t="s">
        <v>13</v>
      </c>
      <c r="B4" s="22"/>
      <c r="C4" s="22"/>
      <c r="D4" s="79" t="s">
        <v>69</v>
      </c>
      <c r="E4" s="79"/>
    </row>
    <row r="5" spans="1:5">
      <c r="A5" s="38"/>
      <c r="B5" s="4"/>
      <c r="C5" s="4"/>
      <c r="D5" s="4"/>
      <c r="E5" s="4"/>
    </row>
    <row r="6" spans="1:5" ht="18.75" customHeight="1">
      <c r="A6" s="67" t="s">
        <v>0</v>
      </c>
      <c r="B6" s="67"/>
      <c r="C6" s="67"/>
      <c r="D6" s="67"/>
      <c r="E6" s="67"/>
    </row>
    <row r="7" spans="1:5">
      <c r="A7" s="74" t="s">
        <v>26</v>
      </c>
      <c r="B7" s="74"/>
      <c r="C7" s="74"/>
      <c r="D7" s="74"/>
      <c r="E7" s="74"/>
    </row>
    <row r="8" spans="1:5" ht="21" customHeight="1">
      <c r="A8" s="70" t="s">
        <v>1</v>
      </c>
      <c r="B8" s="70"/>
      <c r="C8" s="70"/>
      <c r="D8" s="70"/>
      <c r="E8" s="70"/>
    </row>
    <row r="9" spans="1:5">
      <c r="A9" s="67" t="s">
        <v>60</v>
      </c>
      <c r="B9" s="67"/>
      <c r="C9" s="67"/>
      <c r="D9" s="67"/>
      <c r="E9" s="67"/>
    </row>
    <row r="10" spans="1:5" ht="23.45" customHeight="1">
      <c r="A10" s="71" t="s">
        <v>14</v>
      </c>
      <c r="B10" s="72"/>
      <c r="C10" s="72"/>
      <c r="D10" s="72"/>
      <c r="E10" s="72"/>
    </row>
    <row r="11" spans="1:5" ht="29.25" customHeight="1">
      <c r="A11" s="67" t="s">
        <v>61</v>
      </c>
      <c r="B11" s="67"/>
      <c r="C11" s="67"/>
      <c r="D11" s="67"/>
      <c r="E11" s="67"/>
    </row>
    <row r="12" spans="1:5" ht="16.5" customHeight="1">
      <c r="A12" s="70" t="s">
        <v>15</v>
      </c>
      <c r="B12" s="73"/>
      <c r="C12" s="73"/>
      <c r="D12" s="73"/>
      <c r="E12" s="73"/>
    </row>
    <row r="13" spans="1:5">
      <c r="A13" s="67" t="s">
        <v>22</v>
      </c>
      <c r="B13" s="67"/>
      <c r="C13" s="67"/>
      <c r="D13" s="67"/>
      <c r="E13" s="67"/>
    </row>
    <row r="14" spans="1:5" ht="21.75" customHeight="1">
      <c r="A14" s="70" t="s">
        <v>2</v>
      </c>
      <c r="B14" s="73"/>
      <c r="C14" s="73"/>
      <c r="D14" s="73"/>
      <c r="E14" s="73"/>
    </row>
    <row r="15" spans="1:5" ht="13.5" customHeight="1">
      <c r="A15" s="67" t="s">
        <v>23</v>
      </c>
      <c r="B15" s="67"/>
      <c r="C15" s="67"/>
      <c r="D15" s="67"/>
      <c r="E15" s="67"/>
    </row>
    <row r="16" spans="1:5" ht="11.25" customHeight="1">
      <c r="A16" s="70" t="s">
        <v>16</v>
      </c>
      <c r="B16" s="73"/>
      <c r="C16" s="73"/>
      <c r="D16" s="73"/>
      <c r="E16" s="73"/>
    </row>
    <row r="17" spans="1:8" ht="30.75" customHeight="1">
      <c r="A17" s="67" t="s">
        <v>17</v>
      </c>
      <c r="B17" s="67"/>
      <c r="C17" s="67"/>
      <c r="D17" s="67"/>
      <c r="E17" s="67"/>
    </row>
    <row r="18" spans="1:8" ht="58.5" customHeight="1">
      <c r="A18" s="67" t="s">
        <v>29</v>
      </c>
      <c r="B18" s="67"/>
      <c r="C18" s="67"/>
      <c r="D18" s="67"/>
      <c r="E18" s="67"/>
    </row>
    <row r="19" spans="1:8" ht="31.5" customHeight="1">
      <c r="A19" s="65" t="s">
        <v>30</v>
      </c>
      <c r="B19" s="65"/>
      <c r="C19" s="65"/>
      <c r="D19" s="65"/>
      <c r="E19" s="65"/>
    </row>
    <row r="20" spans="1:8" ht="24" customHeight="1">
      <c r="A20" s="65"/>
      <c r="B20" s="65"/>
      <c r="C20" s="65"/>
      <c r="D20" s="65"/>
      <c r="E20" s="65"/>
      <c r="F20" s="2">
        <v>632.4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19" t="s">
        <v>45</v>
      </c>
      <c r="B22" s="8" t="s">
        <v>43</v>
      </c>
      <c r="C22" s="3" t="s">
        <v>4</v>
      </c>
      <c r="D22" s="3">
        <v>13.63</v>
      </c>
      <c r="E22" s="7">
        <f>D22*F20*G20</f>
        <v>25858.836000000003</v>
      </c>
    </row>
    <row r="23" spans="1:8">
      <c r="A23" s="6" t="s">
        <v>44</v>
      </c>
      <c r="B23" s="8" t="s">
        <v>24</v>
      </c>
      <c r="C23" s="3" t="s">
        <v>4</v>
      </c>
      <c r="D23" s="3">
        <v>3.9</v>
      </c>
      <c r="E23" s="7">
        <f>D23*F20*G20</f>
        <v>7399.079999999999</v>
      </c>
    </row>
    <row r="24" spans="1:8">
      <c r="A24" s="6" t="s">
        <v>31</v>
      </c>
      <c r="B24" s="8" t="s">
        <v>70</v>
      </c>
      <c r="C24" s="3" t="s">
        <v>32</v>
      </c>
      <c r="D24" s="3"/>
      <c r="E24" s="7">
        <v>71</v>
      </c>
    </row>
    <row r="25" spans="1:8">
      <c r="A25" s="39"/>
      <c r="B25" s="8"/>
      <c r="C25" s="3"/>
      <c r="D25" s="3"/>
      <c r="E25" s="7"/>
    </row>
    <row r="26" spans="1:8">
      <c r="A26" s="20"/>
      <c r="B26" s="8"/>
      <c r="C26" s="3"/>
      <c r="D26" s="3"/>
      <c r="E26" s="7"/>
    </row>
    <row r="27" spans="1:8" s="12" customFormat="1" ht="14.25">
      <c r="A27" s="9" t="s">
        <v>25</v>
      </c>
      <c r="B27" s="18"/>
      <c r="C27" s="10"/>
      <c r="D27" s="10"/>
      <c r="E27" s="11">
        <f>SUM(E22:E26)</f>
        <v>33328.916000000005</v>
      </c>
    </row>
    <row r="29" spans="1:8" ht="30.75" customHeight="1">
      <c r="A29" s="66" t="s">
        <v>71</v>
      </c>
      <c r="B29" s="66"/>
      <c r="C29" s="66"/>
      <c r="D29" s="66"/>
      <c r="E29" s="66"/>
    </row>
    <row r="30" spans="1:8" ht="33.75" customHeight="1">
      <c r="A30" s="67" t="s">
        <v>21</v>
      </c>
      <c r="B30" s="67"/>
      <c r="C30" s="67"/>
      <c r="D30" s="67"/>
      <c r="E30" s="67"/>
    </row>
    <row r="31" spans="1:8" ht="13.9" customHeight="1">
      <c r="A31" s="67" t="s">
        <v>20</v>
      </c>
      <c r="B31" s="67"/>
      <c r="C31" s="67"/>
      <c r="D31" s="67"/>
      <c r="E31" s="67"/>
      <c r="F31" s="12"/>
      <c r="G31" s="12"/>
      <c r="H31" s="13"/>
    </row>
    <row r="32" spans="1:8" ht="33" customHeight="1">
      <c r="A32" s="67" t="s">
        <v>33</v>
      </c>
      <c r="B32" s="67"/>
      <c r="C32" s="67"/>
      <c r="D32" s="67"/>
      <c r="E32" s="67"/>
    </row>
    <row r="33" spans="1:5">
      <c r="A33" s="67" t="s">
        <v>18</v>
      </c>
      <c r="B33" s="67"/>
      <c r="C33" s="67"/>
      <c r="D33" s="67"/>
      <c r="E33" s="67"/>
    </row>
    <row r="34" spans="1:5">
      <c r="A34" s="35"/>
      <c r="B34" s="35"/>
      <c r="C34" s="35"/>
      <c r="D34" s="35"/>
      <c r="E34" s="35"/>
    </row>
    <row r="35" spans="1:5">
      <c r="A35" s="68" t="s">
        <v>5</v>
      </c>
      <c r="B35" s="68"/>
      <c r="C35" s="68"/>
      <c r="D35" s="68"/>
      <c r="E35" s="68"/>
    </row>
    <row r="36" spans="1:5">
      <c r="A36" s="67" t="s">
        <v>18</v>
      </c>
      <c r="B36" s="67"/>
      <c r="C36" s="67"/>
      <c r="D36" s="67"/>
      <c r="E36" s="67"/>
    </row>
    <row r="37" spans="1:5" ht="13.9" customHeight="1">
      <c r="A37" s="69" t="s">
        <v>34</v>
      </c>
      <c r="B37" s="69"/>
      <c r="C37" s="69"/>
      <c r="D37" s="69"/>
      <c r="E37" s="69"/>
    </row>
    <row r="38" spans="1:5">
      <c r="B38" s="64" t="s">
        <v>19</v>
      </c>
      <c r="C38" s="64"/>
      <c r="D38" s="64"/>
      <c r="E38" s="5" t="s">
        <v>6</v>
      </c>
    </row>
    <row r="39" spans="1:5">
      <c r="A39" s="37"/>
      <c r="B39" s="37"/>
      <c r="C39" s="37"/>
      <c r="D39" s="37"/>
      <c r="E39" s="37"/>
    </row>
    <row r="40" spans="1:5" ht="13.9" customHeight="1">
      <c r="A40" s="69" t="s">
        <v>62</v>
      </c>
      <c r="B40" s="69"/>
      <c r="C40" s="69"/>
      <c r="D40" s="69"/>
      <c r="E40" s="69"/>
    </row>
    <row r="41" spans="1:5">
      <c r="B41" s="64" t="s">
        <v>19</v>
      </c>
      <c r="C41" s="64"/>
      <c r="D41" s="64"/>
      <c r="E41" s="5" t="s">
        <v>6</v>
      </c>
    </row>
    <row r="44" spans="1:5">
      <c r="A44" s="2" t="s">
        <v>38</v>
      </c>
    </row>
    <row r="45" spans="1:5">
      <c r="A45" s="12" t="s">
        <v>36</v>
      </c>
    </row>
    <row r="46" spans="1:5">
      <c r="A46" s="2" t="s">
        <v>42</v>
      </c>
      <c r="B46" s="14">
        <f>'3кв'!B50</f>
        <v>-18772.57399999999</v>
      </c>
    </row>
    <row r="47" spans="1:5">
      <c r="A47" s="16" t="s">
        <v>67</v>
      </c>
      <c r="B47" s="15"/>
    </row>
    <row r="48" spans="1:5">
      <c r="A48" s="2" t="s">
        <v>39</v>
      </c>
      <c r="B48" s="15">
        <v>39263.01</v>
      </c>
    </row>
    <row r="49" spans="1:2" ht="30">
      <c r="A49" s="36" t="s">
        <v>40</v>
      </c>
      <c r="B49" s="15">
        <f>E27</f>
        <v>33328.916000000005</v>
      </c>
    </row>
    <row r="50" spans="1:2">
      <c r="A50" s="12" t="s">
        <v>37</v>
      </c>
      <c r="B50" s="17">
        <f>B46+B48-B49</f>
        <v>-12838.479999999992</v>
      </c>
    </row>
  </sheetData>
  <mergeCells count="30"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0"/>
  <sheetViews>
    <sheetView tabSelected="1" view="pageBreakPreview" topLeftCell="A16" zoomScaleSheetLayoutView="100" workbookViewId="0">
      <selection activeCell="A29" sqref="A29:XFD29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63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82" t="s">
        <v>72</v>
      </c>
      <c r="B1" s="82"/>
      <c r="C1" s="82"/>
      <c r="D1" s="40"/>
    </row>
    <row r="2" spans="1:5">
      <c r="A2" s="83" t="s">
        <v>73</v>
      </c>
      <c r="B2" s="83"/>
      <c r="C2" s="83"/>
      <c r="D2" s="41"/>
    </row>
    <row r="3" spans="1:5">
      <c r="A3" s="83" t="s">
        <v>74</v>
      </c>
      <c r="B3" s="83"/>
      <c r="C3" s="83"/>
      <c r="D3" s="41"/>
    </row>
    <row r="4" spans="1:5">
      <c r="A4" s="82" t="s">
        <v>94</v>
      </c>
      <c r="B4" s="82"/>
      <c r="C4" s="82"/>
      <c r="D4" s="40"/>
    </row>
    <row r="5" spans="1:5">
      <c r="A5" s="84"/>
      <c r="B5" s="84"/>
      <c r="C5" s="84"/>
    </row>
    <row r="6" spans="1:5">
      <c r="A6" s="41"/>
      <c r="B6" s="42" t="s">
        <v>75</v>
      </c>
      <c r="C6" s="43">
        <f>'1 кв'!B47</f>
        <v>-22333.27</v>
      </c>
      <c r="D6" s="44"/>
    </row>
    <row r="7" spans="1:5">
      <c r="A7" s="41"/>
      <c r="B7" s="42" t="s">
        <v>95</v>
      </c>
      <c r="C7" s="45"/>
      <c r="D7" s="44"/>
    </row>
    <row r="8" spans="1:5">
      <c r="A8" s="46" t="s">
        <v>76</v>
      </c>
      <c r="B8" s="47" t="s">
        <v>77</v>
      </c>
      <c r="C8" s="48">
        <f>'1 кв'!B49+'2кв'!B47+'3кв'!B48+'4кв'!B48</f>
        <v>143793.34</v>
      </c>
      <c r="D8" s="49"/>
    </row>
    <row r="9" spans="1:5">
      <c r="A9" s="22"/>
      <c r="B9" s="47" t="s">
        <v>78</v>
      </c>
      <c r="C9" s="45">
        <f>SUM(C8:C8)</f>
        <v>143793.34</v>
      </c>
      <c r="D9" s="44"/>
    </row>
    <row r="10" spans="1:5">
      <c r="B10" s="80"/>
      <c r="C10" s="81"/>
      <c r="D10" s="50"/>
    </row>
    <row r="11" spans="1:5">
      <c r="A11" s="51" t="s">
        <v>79</v>
      </c>
      <c r="B11" s="19" t="s">
        <v>80</v>
      </c>
      <c r="C11" s="52">
        <f>'1 кв'!E22+'2кв'!E22+'3кв'!E22+'4кв'!E22</f>
        <v>99603</v>
      </c>
      <c r="D11" s="50"/>
    </row>
    <row r="12" spans="1:5">
      <c r="B12" s="53" t="s">
        <v>44</v>
      </c>
      <c r="C12" s="52">
        <f>'1 кв'!E23+'2кв'!E23+'3кв'!E23+'4кв'!E23</f>
        <v>28457.999999999996</v>
      </c>
      <c r="D12" s="50"/>
      <c r="E12" s="54"/>
    </row>
    <row r="13" spans="1:5" ht="31.5">
      <c r="B13" s="53" t="s">
        <v>46</v>
      </c>
      <c r="C13" s="52">
        <f>'1 кв'!E24</f>
        <v>2372.2799999999997</v>
      </c>
      <c r="D13" s="50"/>
    </row>
    <row r="14" spans="1:5">
      <c r="A14" s="51"/>
      <c r="B14" s="55" t="s">
        <v>31</v>
      </c>
      <c r="C14" s="52">
        <f>'1 кв'!E25+'2кв'!E24+'3кв'!E24+'4кв'!E24</f>
        <v>1357.22</v>
      </c>
      <c r="D14" s="50"/>
    </row>
    <row r="15" spans="1:5">
      <c r="A15" s="51"/>
      <c r="B15" s="56" t="s">
        <v>96</v>
      </c>
      <c r="C15" s="52">
        <f>'1 кв'!E26+'3кв'!E25</f>
        <v>2508.0499999999997</v>
      </c>
      <c r="D15" s="50"/>
    </row>
    <row r="16" spans="1:5">
      <c r="A16" s="51"/>
      <c r="B16" s="6"/>
      <c r="C16" s="57"/>
      <c r="D16" s="50"/>
    </row>
    <row r="17" spans="1:5">
      <c r="A17" s="51"/>
      <c r="B17" s="56" t="s">
        <v>81</v>
      </c>
      <c r="C17" s="52">
        <v>0</v>
      </c>
      <c r="D17" s="50"/>
    </row>
    <row r="18" spans="1:5">
      <c r="A18" s="51"/>
      <c r="B18" s="56" t="s">
        <v>82</v>
      </c>
      <c r="C18" s="52"/>
      <c r="D18" s="50"/>
    </row>
    <row r="19" spans="1:5">
      <c r="A19" s="51"/>
      <c r="B19" s="58"/>
      <c r="C19" s="52"/>
      <c r="D19" s="50"/>
    </row>
    <row r="20" spans="1:5">
      <c r="B20" s="59" t="s">
        <v>83</v>
      </c>
      <c r="C20" s="45">
        <f>SUM(C11:C17)</f>
        <v>134298.54999999999</v>
      </c>
      <c r="D20" s="50"/>
      <c r="E20" s="54"/>
    </row>
    <row r="21" spans="1:5">
      <c r="B21" s="60" t="s">
        <v>84</v>
      </c>
      <c r="C21" s="43">
        <f>(C6+C9)-C20</f>
        <v>-12838.479999999996</v>
      </c>
      <c r="D21" s="50"/>
    </row>
    <row r="22" spans="1:5">
      <c r="B22" s="46"/>
      <c r="C22" s="61"/>
      <c r="D22" s="50"/>
    </row>
    <row r="23" spans="1:5">
      <c r="B23" s="46"/>
      <c r="C23" s="61"/>
      <c r="D23" s="50"/>
    </row>
    <row r="24" spans="1:5">
      <c r="B24" s="46" t="s">
        <v>85</v>
      </c>
      <c r="C24" s="46"/>
      <c r="D24" s="50"/>
    </row>
    <row r="25" spans="1:5">
      <c r="B25" s="46" t="s">
        <v>86</v>
      </c>
      <c r="C25" s="46">
        <v>26821.99</v>
      </c>
      <c r="D25" s="50"/>
    </row>
    <row r="26" spans="1:5">
      <c r="B26" s="62" t="s">
        <v>87</v>
      </c>
      <c r="C26" s="62">
        <v>37387.47</v>
      </c>
      <c r="D26" s="50"/>
    </row>
    <row r="27" spans="1:5">
      <c r="B27" s="46" t="s">
        <v>88</v>
      </c>
      <c r="C27" s="46">
        <f>C26-C25</f>
        <v>10565.48</v>
      </c>
      <c r="D27" s="50"/>
    </row>
    <row r="28" spans="1:5">
      <c r="B28" s="46"/>
      <c r="C28" s="61"/>
      <c r="D28" s="50"/>
    </row>
    <row r="29" spans="1:5">
      <c r="B29" s="46"/>
      <c r="C29" s="61"/>
      <c r="D29" s="50"/>
    </row>
    <row r="30" spans="1:5">
      <c r="B30" s="46"/>
      <c r="C30" s="61"/>
      <c r="D30" s="50"/>
    </row>
    <row r="31" spans="1:5">
      <c r="A31" s="1" t="s">
        <v>89</v>
      </c>
      <c r="B31" s="46" t="s">
        <v>90</v>
      </c>
      <c r="C31" s="61"/>
      <c r="D31" s="50"/>
    </row>
    <row r="32" spans="1:5">
      <c r="B32" s="46" t="s">
        <v>91</v>
      </c>
      <c r="C32" s="61"/>
      <c r="D32" s="50"/>
    </row>
    <row r="33" spans="2:4">
      <c r="B33" s="46" t="s">
        <v>92</v>
      </c>
      <c r="C33" s="61"/>
      <c r="D33" s="50"/>
    </row>
    <row r="34" spans="2:4">
      <c r="B34" s="46"/>
      <c r="C34" s="61"/>
      <c r="D34" s="50"/>
    </row>
    <row r="35" spans="2:4">
      <c r="B35" s="46"/>
      <c r="C35" s="61"/>
      <c r="D35" s="50"/>
    </row>
    <row r="36" spans="2:4">
      <c r="B36" s="46" t="s">
        <v>93</v>
      </c>
      <c r="C36" s="61"/>
      <c r="D36" s="50"/>
    </row>
    <row r="37" spans="2:4">
      <c r="B37" s="46"/>
      <c r="C37" s="61"/>
      <c r="D37" s="50"/>
    </row>
    <row r="38" spans="2:4">
      <c r="B38" s="46"/>
      <c r="C38" s="61"/>
      <c r="D38" s="50"/>
    </row>
    <row r="39" spans="2:4">
      <c r="B39" s="46"/>
      <c r="C39" s="61"/>
      <c r="D39" s="50"/>
    </row>
    <row r="40" spans="2:4">
      <c r="B40" s="46"/>
      <c r="C40" s="61"/>
      <c r="D40" s="50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2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 кв</vt:lpstr>
      <vt:lpstr>2кв</vt:lpstr>
      <vt:lpstr>3кв</vt:lpstr>
      <vt:lpstr>4кв</vt:lpstr>
      <vt:lpstr>отчет</vt:lpstr>
      <vt:lpstr>Лист1</vt:lpstr>
      <vt:lpstr>'1 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2023-03-02T11:21:57Z</dcterms:modified>
</cp:coreProperties>
</file>