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'1кв'!$A$1:$E$54</definedName>
    <definedName name="_xlnm.Print_Area" localSheetId="1">'2кв'!$A$1:$E$52</definedName>
    <definedName name="_xlnm.Print_Area" localSheetId="2">'3кв'!$A$1:$E$50</definedName>
    <definedName name="_xlnm.Print_Area" localSheetId="3">'4кв'!$A$1:$E$50</definedName>
    <definedName name="_xlnm.Print_Area" localSheetId="4">отчет!$A$1:$C$41</definedName>
  </definedNames>
  <calcPr calcId="124519"/>
</workbook>
</file>

<file path=xl/calcChain.xml><?xml version="1.0" encoding="utf-8"?>
<calcChain xmlns="http://schemas.openxmlformats.org/spreadsheetml/2006/main">
  <c r="C19" i="24"/>
  <c r="C15"/>
  <c r="C8" l="1"/>
  <c r="C6"/>
  <c r="C28"/>
  <c r="B46" i="23" l="1"/>
  <c r="E23"/>
  <c r="E22"/>
  <c r="E26" s="1"/>
  <c r="B47" s="1"/>
  <c r="B46" i="22" l="1"/>
  <c r="E23"/>
  <c r="E22"/>
  <c r="E26" s="1"/>
  <c r="B47" l="1"/>
  <c r="E25" i="21"/>
  <c r="B48"/>
  <c r="C9" i="24" s="1"/>
  <c r="C10" s="1"/>
  <c r="E23" i="21"/>
  <c r="E22"/>
  <c r="E28" s="1"/>
  <c r="B49" l="1"/>
  <c r="E28" i="20"/>
  <c r="E27"/>
  <c r="C16" i="24" l="1"/>
  <c r="E24" i="20"/>
  <c r="C13" i="24" s="1"/>
  <c r="E23" i="20"/>
  <c r="C14" i="24" s="1"/>
  <c r="E22" i="20"/>
  <c r="C12" i="24" l="1"/>
  <c r="C21" s="1"/>
  <c r="C22" s="1"/>
  <c r="E30" i="20"/>
  <c r="D21" i="24" s="1"/>
  <c r="B51" i="20" l="1"/>
  <c r="B52" s="1"/>
  <c r="B45" i="21" s="1"/>
  <c r="B50" s="1"/>
  <c r="B43" i="22" s="1"/>
  <c r="B48" s="1"/>
  <c r="B43" i="23" s="1"/>
  <c r="B48" s="1"/>
</calcChain>
</file>

<file path=xl/sharedStrings.xml><?xml version="1.0" encoding="utf-8"?>
<sst xmlns="http://schemas.openxmlformats.org/spreadsheetml/2006/main" count="268" uniqueCount="101">
  <si>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</si>
  <si>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</si>
  <si>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</si>
  <si>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</si>
  <si>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</si>
  <si>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</si>
  <si>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</si>
  <si>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</si>
  <si>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</si>
  <si>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</si>
  <si>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</si>
  <si>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</si>
  <si>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</si>
  <si>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</si>
  <si>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</si>
  <si>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</si>
  <si>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</si>
  <si>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</si>
  <si>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</si>
  <si>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</si>
  <si>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</si>
  <si>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</si>
  <si>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</si>
  <si>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</si>
  <si>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</si>
  <si>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</si>
  <si>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23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</si>
  <si>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Быченко Павла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</si>
  <si>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№48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</si>
  <si>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</si>
  <si>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</si>
  <si>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</si>
  <si>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</si>
  <si>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</si>
  <si>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</si>
  <si>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</si>
  <si>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Быченко П.Н.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</si>
  <si>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</si>
  <si>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</si>
  <si>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</si>
  <si>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</si>
  <si>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</si>
  <si>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- 794м2</t>
  </si>
  <si>
    <t xml:space="preserve">Общехозяйственные расходы </t>
  </si>
  <si>
    <t xml:space="preserve">интернет </t>
  </si>
  <si>
    <t>Остаток на начало квартала</t>
  </si>
  <si>
    <t>Услуги по содержанию многоквартирного дома</t>
  </si>
  <si>
    <t xml:space="preserve">Обработка подъездов хлорсодержащими растворами опрыскивание 1 раз в неделю </t>
  </si>
  <si>
    <t>Предъявлено населению 40495,02</t>
  </si>
  <si>
    <t>Услуги по дератизации и дезинфекции</t>
  </si>
  <si>
    <t>По заявке собственников или 4 раза в год</t>
  </si>
  <si>
    <t>за 1 квартал 2022 года</t>
  </si>
  <si>
    <t>"31" 03 2022 г.</t>
  </si>
  <si>
    <t>Опиловка деревьев кв.7,8</t>
  </si>
  <si>
    <t xml:space="preserve">Заделка трапа герметиком </t>
  </si>
  <si>
    <t>январь</t>
  </si>
  <si>
    <t>март</t>
  </si>
  <si>
    <t>ч/ч</t>
  </si>
  <si>
    <t xml:space="preserve">           2. Всего за период с "01" 01 2022 г. по "31" 03 2022 г. выполнено работ (оказано услуг) на общую сумму сорок шесть тысяч сорок пять рублей 68 копеек</t>
  </si>
  <si>
    <t>за 2 квартал 2022 года</t>
  </si>
  <si>
    <t>"30" 06 2022 г.</t>
  </si>
  <si>
    <t>2 квартал</t>
  </si>
  <si>
    <t>Ремонт освещения в подвале (кв.7)</t>
  </si>
  <si>
    <t>ремонт кровли после урагана (смета)</t>
  </si>
  <si>
    <t>апрель</t>
  </si>
  <si>
    <t xml:space="preserve">           2. Всего за период с "01" 04 2022 г. по "30" 06 2022 г. выполнено работ (оказано услуг) на общую сумму пятьтдесят тысяч шестьсот семьдесят два рубля 58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</si>
  <si>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</si>
  <si>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</si>
  <si>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</si>
  <si>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сорок одна тысяча четыреста двадцать девять рублей 02 копейки</t>
  </si>
  <si>
    <t>Предъявлено населению 41686,05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</si>
  <si>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</si>
  <si>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</si>
  <si>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</si>
  <si>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сорок две тысячи триста тридцать семь рублей  66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</si>
  <si>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</si>
  <si>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</si>
  <si>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</si>
  <si>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</si>
  <si>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</si>
  <si>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</si>
  <si>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</si>
  <si>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</si>
  <si>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</si>
  <si>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</si>
  <si>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</si>
  <si>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 *ремонт кровли после урагана (смета)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</si>
  <si>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</si>
  <si>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</si>
  <si>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</si>
  <si>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</si>
  <si>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</si>
  <si>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</si>
  <si>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</si>
  <si>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</si>
  <si>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</si>
  <si>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 xml:space="preserve">Получил: </t>
  </si>
  <si>
    <t>_____________________________________________</t>
  </si>
  <si>
    <t>по ж.д. ул. Свердлова д.23</t>
  </si>
  <si>
    <t>Начислено всего 164362,14</t>
  </si>
  <si>
    <t>Непредвиденные работы  42 ч/ч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</si>
</sst>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2" fontId="4" fillId="0" borderId="0" xfId="0" applyNumberFormat="1" applyFont="1"/>
    <xf numFmtId="0" fontId="11" fillId="0" borderId="3" xfId="0" applyFont="1" applyFill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Fill="1" applyBorder="1" applyAlignment="1">
      <alignment wrapText="1"/>
    </xf>
    <xf numFmtId="164" fontId="7" fillId="0" borderId="0" xfId="1" applyNumberFormat="1" applyFont="1" applyAlignment="1">
      <alignment wrapText="1"/>
    </xf>
    <xf numFmtId="164" fontId="4" fillId="0" borderId="0" xfId="1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3" fontId="3" fillId="0" borderId="0" xfId="1" applyFont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19" zoomScaleSheetLayoutView="100" workbookViewId="0">
      <selection activeCell="E27" sqref="E27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8554687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3.75" customHeight="1">
      <c r="A2" s="66" t="s">
        <v>12</v>
      </c>
      <c r="B2" s="67"/>
      <c r="C2" s="67"/>
      <c r="D2" s="67"/>
      <c r="E2" s="67"/>
    </row>
    <row r="3" spans="1:5">
      <c r="A3" s="68" t="s">
        <v>51</v>
      </c>
      <c r="B3" s="68"/>
      <c r="C3" s="68"/>
      <c r="D3" s="68"/>
      <c r="E3" s="68"/>
    </row>
    <row r="4" spans="1:5" s="1" customFormat="1" ht="15.75">
      <c r="A4" s="19" t="s">
        <v>13</v>
      </c>
      <c r="B4" s="20"/>
      <c r="C4" s="20"/>
      <c r="D4" s="69" t="s">
        <v>52</v>
      </c>
      <c r="E4" s="69"/>
    </row>
    <row r="5" spans="1:5">
      <c r="A5" s="22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 ht="24" customHeight="1">
      <c r="A9" s="70" t="s">
        <v>27</v>
      </c>
      <c r="B9" s="70"/>
      <c r="C9" s="70"/>
      <c r="D9" s="70"/>
      <c r="E9" s="70"/>
    </row>
    <row r="10" spans="1:5" ht="25.5" customHeight="1">
      <c r="A10" s="73" t="s">
        <v>14</v>
      </c>
      <c r="B10" s="74"/>
      <c r="C10" s="74"/>
      <c r="D10" s="74"/>
      <c r="E10" s="74"/>
    </row>
    <row r="11" spans="1:5" ht="34.5" customHeight="1">
      <c r="A11" s="70" t="s">
        <v>28</v>
      </c>
      <c r="B11" s="70"/>
      <c r="C11" s="70"/>
      <c r="D11" s="70"/>
      <c r="E11" s="70"/>
    </row>
    <row r="12" spans="1:5">
      <c r="A12" s="72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 ht="21" customHeight="1">
      <c r="A15" s="70" t="s">
        <v>23</v>
      </c>
      <c r="B15" s="70"/>
      <c r="C15" s="70"/>
      <c r="D15" s="70"/>
      <c r="E15" s="70"/>
    </row>
    <row r="16" spans="1:5">
      <c r="A16" s="72" t="s">
        <v>16</v>
      </c>
      <c r="B16" s="75"/>
      <c r="C16" s="75"/>
      <c r="D16" s="75"/>
      <c r="E16" s="75"/>
    </row>
    <row r="17" spans="1:7" ht="31.5" customHeight="1">
      <c r="A17" s="70" t="s">
        <v>17</v>
      </c>
      <c r="B17" s="70"/>
      <c r="C17" s="70"/>
      <c r="D17" s="70"/>
      <c r="E17" s="70"/>
    </row>
    <row r="18" spans="1:7" ht="59.25" customHeight="1">
      <c r="A18" s="70" t="s">
        <v>29</v>
      </c>
      <c r="B18" s="70"/>
      <c r="C18" s="70"/>
      <c r="D18" s="70"/>
      <c r="E18" s="70"/>
    </row>
    <row r="19" spans="1:7" ht="32.2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794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8" t="s">
        <v>37</v>
      </c>
      <c r="C22" s="3" t="s">
        <v>4</v>
      </c>
      <c r="D22" s="3">
        <v>12.38</v>
      </c>
      <c r="E22" s="7">
        <f>D22*F20*G20</f>
        <v>29489.160000000003</v>
      </c>
    </row>
    <row r="23" spans="1:7" ht="45">
      <c r="A23" s="6" t="s">
        <v>47</v>
      </c>
      <c r="B23" s="8" t="s">
        <v>32</v>
      </c>
      <c r="C23" s="3" t="s">
        <v>4</v>
      </c>
      <c r="D23" s="3"/>
      <c r="E23" s="7">
        <f>790.76*3</f>
        <v>2372.2799999999997</v>
      </c>
    </row>
    <row r="24" spans="1:7">
      <c r="A24" s="6" t="s">
        <v>43</v>
      </c>
      <c r="B24" s="8" t="s">
        <v>24</v>
      </c>
      <c r="C24" s="3" t="s">
        <v>4</v>
      </c>
      <c r="D24" s="3">
        <v>3.6</v>
      </c>
      <c r="E24" s="7">
        <f>D24*F20*G20</f>
        <v>8575.2000000000007</v>
      </c>
    </row>
    <row r="25" spans="1:7" ht="38.25">
      <c r="A25" s="6" t="s">
        <v>49</v>
      </c>
      <c r="B25" s="8" t="s">
        <v>50</v>
      </c>
      <c r="C25" s="3" t="s">
        <v>4</v>
      </c>
      <c r="D25" s="3"/>
      <c r="E25" s="7">
        <v>0</v>
      </c>
    </row>
    <row r="26" spans="1:7">
      <c r="A26" s="6" t="s">
        <v>31</v>
      </c>
      <c r="B26" s="8" t="s">
        <v>32</v>
      </c>
      <c r="C26" s="3" t="s">
        <v>33</v>
      </c>
      <c r="D26" s="3"/>
      <c r="E26" s="7">
        <v>1676.58</v>
      </c>
    </row>
    <row r="27" spans="1:7">
      <c r="A27" s="18" t="s">
        <v>53</v>
      </c>
      <c r="B27" s="8" t="s">
        <v>55</v>
      </c>
      <c r="C27" s="3" t="s">
        <v>57</v>
      </c>
      <c r="D27" s="3">
        <v>16</v>
      </c>
      <c r="E27" s="7">
        <f>D27*218.47</f>
        <v>3495.52</v>
      </c>
    </row>
    <row r="28" spans="1:7">
      <c r="A28" s="30" t="s">
        <v>54</v>
      </c>
      <c r="B28" s="8" t="s">
        <v>56</v>
      </c>
      <c r="C28" s="3" t="s">
        <v>57</v>
      </c>
      <c r="D28" s="3">
        <v>2</v>
      </c>
      <c r="E28" s="7">
        <f>D28*218.47</f>
        <v>436.94</v>
      </c>
    </row>
    <row r="29" spans="1:7">
      <c r="A29" s="24"/>
      <c r="B29" s="8"/>
      <c r="C29" s="3"/>
      <c r="D29" s="3"/>
      <c r="E29" s="7"/>
    </row>
    <row r="30" spans="1:7" s="13" customFormat="1" ht="14.25">
      <c r="A30" s="9" t="s">
        <v>25</v>
      </c>
      <c r="B30" s="10"/>
      <c r="C30" s="11"/>
      <c r="D30" s="11"/>
      <c r="E30" s="12">
        <f>SUM(E22:E29)</f>
        <v>46045.68</v>
      </c>
    </row>
    <row r="32" spans="1:7" ht="45.75" customHeight="1">
      <c r="A32" s="77" t="s">
        <v>58</v>
      </c>
      <c r="B32" s="77"/>
      <c r="C32" s="77"/>
      <c r="D32" s="77"/>
      <c r="E32" s="77"/>
    </row>
    <row r="33" spans="1:5" ht="33" customHeight="1">
      <c r="A33" s="70" t="s">
        <v>21</v>
      </c>
      <c r="B33" s="70"/>
      <c r="C33" s="70"/>
      <c r="D33" s="70"/>
      <c r="E33" s="70"/>
    </row>
    <row r="34" spans="1:5">
      <c r="A34" s="70" t="s">
        <v>20</v>
      </c>
      <c r="B34" s="70"/>
      <c r="C34" s="70"/>
      <c r="D34" s="70"/>
      <c r="E34" s="70"/>
    </row>
    <row r="35" spans="1:5" ht="31.5" customHeight="1">
      <c r="A35" s="70" t="s">
        <v>34</v>
      </c>
      <c r="B35" s="70"/>
      <c r="C35" s="70"/>
      <c r="D35" s="70"/>
      <c r="E35" s="70"/>
    </row>
    <row r="36" spans="1:5">
      <c r="A36" s="70" t="s">
        <v>18</v>
      </c>
      <c r="B36" s="70"/>
      <c r="C36" s="70"/>
      <c r="D36" s="70"/>
      <c r="E36" s="70"/>
    </row>
    <row r="37" spans="1:5">
      <c r="A37" s="78" t="s">
        <v>5</v>
      </c>
      <c r="B37" s="78"/>
      <c r="C37" s="78"/>
      <c r="D37" s="78"/>
      <c r="E37" s="78"/>
    </row>
    <row r="38" spans="1:5">
      <c r="A38" s="70" t="s">
        <v>18</v>
      </c>
      <c r="B38" s="70"/>
      <c r="C38" s="70"/>
      <c r="D38" s="70"/>
      <c r="E38" s="70"/>
    </row>
    <row r="39" spans="1:5">
      <c r="A39" s="79" t="s">
        <v>35</v>
      </c>
      <c r="B39" s="79"/>
      <c r="C39" s="79"/>
      <c r="D39" s="79"/>
      <c r="E39" s="79"/>
    </row>
    <row r="40" spans="1:5">
      <c r="B40" s="76" t="s">
        <v>19</v>
      </c>
      <c r="C40" s="76"/>
      <c r="D40" s="76"/>
      <c r="E40" s="5" t="s">
        <v>6</v>
      </c>
    </row>
    <row r="41" spans="1:5">
      <c r="A41" s="21"/>
      <c r="B41" s="21"/>
      <c r="C41" s="21"/>
      <c r="D41" s="21"/>
      <c r="E41" s="21"/>
    </row>
    <row r="42" spans="1:5">
      <c r="A42" s="79" t="s">
        <v>36</v>
      </c>
      <c r="B42" s="79"/>
      <c r="C42" s="79"/>
      <c r="D42" s="79"/>
      <c r="E42" s="79"/>
    </row>
    <row r="43" spans="1:5">
      <c r="B43" s="76" t="s">
        <v>19</v>
      </c>
      <c r="C43" s="76"/>
      <c r="D43" s="76"/>
      <c r="E43" s="5" t="s">
        <v>6</v>
      </c>
    </row>
    <row r="45" spans="1:5">
      <c r="A45" s="2" t="s">
        <v>42</v>
      </c>
    </row>
    <row r="46" spans="1:5">
      <c r="A46" s="13" t="s">
        <v>38</v>
      </c>
    </row>
    <row r="47" spans="1:5">
      <c r="A47" s="2" t="s">
        <v>45</v>
      </c>
      <c r="B47" s="25">
        <v>-24969.42</v>
      </c>
    </row>
    <row r="48" spans="1:5">
      <c r="A48" s="15" t="s">
        <v>48</v>
      </c>
      <c r="B48" s="26"/>
    </row>
    <row r="49" spans="1:6">
      <c r="A49" s="2" t="s">
        <v>40</v>
      </c>
      <c r="B49" s="26">
        <v>30102.12</v>
      </c>
    </row>
    <row r="50" spans="1:6">
      <c r="A50" s="2" t="s">
        <v>44</v>
      </c>
      <c r="B50" s="26">
        <v>1050</v>
      </c>
    </row>
    <row r="51" spans="1:6" ht="30">
      <c r="A51" s="23" t="s">
        <v>41</v>
      </c>
      <c r="B51" s="26">
        <f>E30</f>
        <v>46045.68</v>
      </c>
      <c r="F51" s="17"/>
    </row>
    <row r="52" spans="1:6">
      <c r="A52" s="13" t="s">
        <v>39</v>
      </c>
      <c r="B52" s="25">
        <f>B47+B49-B51+B50</f>
        <v>-39862.979999999996</v>
      </c>
    </row>
    <row r="57" spans="1:6">
      <c r="B57" s="14"/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19" zoomScaleSheetLayoutView="100" workbookViewId="0">
      <selection activeCell="A26" sqref="A2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8554687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3.75" customHeight="1">
      <c r="A2" s="66" t="s">
        <v>12</v>
      </c>
      <c r="B2" s="67"/>
      <c r="C2" s="67"/>
      <c r="D2" s="67"/>
      <c r="E2" s="67"/>
    </row>
    <row r="3" spans="1:5">
      <c r="A3" s="68" t="s">
        <v>59</v>
      </c>
      <c r="B3" s="68"/>
      <c r="C3" s="68"/>
      <c r="D3" s="68"/>
      <c r="E3" s="68"/>
    </row>
    <row r="4" spans="1:5" s="1" customFormat="1" ht="15.75">
      <c r="A4" s="19" t="s">
        <v>13</v>
      </c>
      <c r="B4" s="20"/>
      <c r="C4" s="20"/>
      <c r="D4" s="69" t="s">
        <v>60</v>
      </c>
      <c r="E4" s="69"/>
    </row>
    <row r="5" spans="1:5">
      <c r="A5" s="28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 ht="24" customHeight="1">
      <c r="A9" s="70" t="s">
        <v>27</v>
      </c>
      <c r="B9" s="70"/>
      <c r="C9" s="70"/>
      <c r="D9" s="70"/>
      <c r="E9" s="70"/>
    </row>
    <row r="10" spans="1:5" ht="25.5" customHeight="1">
      <c r="A10" s="73" t="s">
        <v>14</v>
      </c>
      <c r="B10" s="74"/>
      <c r="C10" s="74"/>
      <c r="D10" s="74"/>
      <c r="E10" s="74"/>
    </row>
    <row r="11" spans="1:5" ht="34.5" customHeight="1">
      <c r="A11" s="70" t="s">
        <v>28</v>
      </c>
      <c r="B11" s="70"/>
      <c r="C11" s="70"/>
      <c r="D11" s="70"/>
      <c r="E11" s="70"/>
    </row>
    <row r="12" spans="1:5">
      <c r="A12" s="72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 ht="21" customHeight="1">
      <c r="A15" s="70" t="s">
        <v>23</v>
      </c>
      <c r="B15" s="70"/>
      <c r="C15" s="70"/>
      <c r="D15" s="70"/>
      <c r="E15" s="70"/>
    </row>
    <row r="16" spans="1:5">
      <c r="A16" s="72" t="s">
        <v>16</v>
      </c>
      <c r="B16" s="75"/>
      <c r="C16" s="75"/>
      <c r="D16" s="75"/>
      <c r="E16" s="75"/>
    </row>
    <row r="17" spans="1:7" ht="31.5" customHeight="1">
      <c r="A17" s="70" t="s">
        <v>17</v>
      </c>
      <c r="B17" s="70"/>
      <c r="C17" s="70"/>
      <c r="D17" s="70"/>
      <c r="E17" s="70"/>
    </row>
    <row r="18" spans="1:7" ht="59.25" customHeight="1">
      <c r="A18" s="70" t="s">
        <v>29</v>
      </c>
      <c r="B18" s="70"/>
      <c r="C18" s="70"/>
      <c r="D18" s="70"/>
      <c r="E18" s="70"/>
    </row>
    <row r="19" spans="1:7" ht="32.2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794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8" t="s">
        <v>37</v>
      </c>
      <c r="C22" s="3" t="s">
        <v>4</v>
      </c>
      <c r="D22" s="3">
        <v>12.38</v>
      </c>
      <c r="E22" s="7">
        <f>D22*F20*G20</f>
        <v>29489.160000000003</v>
      </c>
    </row>
    <row r="23" spans="1:7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8575.2000000000007</v>
      </c>
    </row>
    <row r="24" spans="1:7">
      <c r="A24" s="6" t="s">
        <v>31</v>
      </c>
      <c r="B24" s="8" t="s">
        <v>61</v>
      </c>
      <c r="C24" s="3" t="s">
        <v>33</v>
      </c>
      <c r="D24" s="3"/>
      <c r="E24" s="7">
        <v>4727.16</v>
      </c>
    </row>
    <row r="25" spans="1:7">
      <c r="A25" s="18" t="s">
        <v>62</v>
      </c>
      <c r="B25" s="8" t="s">
        <v>64</v>
      </c>
      <c r="C25" s="3" t="s">
        <v>57</v>
      </c>
      <c r="D25" s="3">
        <v>24</v>
      </c>
      <c r="E25" s="7">
        <f>D25*218.47</f>
        <v>5243.28</v>
      </c>
    </row>
    <row r="26" spans="1:7">
      <c r="A26" s="30" t="s">
        <v>63</v>
      </c>
      <c r="B26" s="8" t="s">
        <v>64</v>
      </c>
      <c r="C26" s="3" t="s">
        <v>33</v>
      </c>
      <c r="D26" s="3"/>
      <c r="E26" s="7">
        <v>2637.78</v>
      </c>
    </row>
    <row r="27" spans="1:7">
      <c r="A27" s="24"/>
      <c r="B27" s="8"/>
      <c r="C27" s="3"/>
      <c r="D27" s="3"/>
      <c r="E27" s="7"/>
    </row>
    <row r="28" spans="1:7" s="13" customFormat="1" ht="14.25">
      <c r="A28" s="9" t="s">
        <v>25</v>
      </c>
      <c r="B28" s="10"/>
      <c r="C28" s="11"/>
      <c r="D28" s="11"/>
      <c r="E28" s="12">
        <f>SUM(E22:E27)</f>
        <v>50672.58</v>
      </c>
    </row>
    <row r="30" spans="1:7" ht="45.75" customHeight="1">
      <c r="A30" s="77" t="s">
        <v>65</v>
      </c>
      <c r="B30" s="77"/>
      <c r="C30" s="77"/>
      <c r="D30" s="77"/>
      <c r="E30" s="77"/>
    </row>
    <row r="31" spans="1:7" ht="33" customHeight="1">
      <c r="A31" s="70" t="s">
        <v>21</v>
      </c>
      <c r="B31" s="70"/>
      <c r="C31" s="70"/>
      <c r="D31" s="70"/>
      <c r="E31" s="70"/>
    </row>
    <row r="32" spans="1:7">
      <c r="A32" s="70" t="s">
        <v>20</v>
      </c>
      <c r="B32" s="70"/>
      <c r="C32" s="70"/>
      <c r="D32" s="70"/>
      <c r="E32" s="70"/>
    </row>
    <row r="33" spans="1:5" ht="31.5" customHeight="1">
      <c r="A33" s="70" t="s">
        <v>34</v>
      </c>
      <c r="B33" s="70"/>
      <c r="C33" s="70"/>
      <c r="D33" s="70"/>
      <c r="E33" s="70"/>
    </row>
    <row r="34" spans="1:5">
      <c r="A34" s="70" t="s">
        <v>18</v>
      </c>
      <c r="B34" s="70"/>
      <c r="C34" s="70"/>
      <c r="D34" s="70"/>
      <c r="E34" s="70"/>
    </row>
    <row r="35" spans="1:5">
      <c r="A35" s="78" t="s">
        <v>5</v>
      </c>
      <c r="B35" s="78"/>
      <c r="C35" s="78"/>
      <c r="D35" s="78"/>
      <c r="E35" s="78"/>
    </row>
    <row r="36" spans="1:5">
      <c r="A36" s="70" t="s">
        <v>18</v>
      </c>
      <c r="B36" s="70"/>
      <c r="C36" s="70"/>
      <c r="D36" s="70"/>
      <c r="E36" s="70"/>
    </row>
    <row r="37" spans="1:5">
      <c r="A37" s="79" t="s">
        <v>35</v>
      </c>
      <c r="B37" s="79"/>
      <c r="C37" s="79"/>
      <c r="D37" s="79"/>
      <c r="E37" s="79"/>
    </row>
    <row r="38" spans="1:5">
      <c r="B38" s="76" t="s">
        <v>19</v>
      </c>
      <c r="C38" s="76"/>
      <c r="D38" s="76"/>
      <c r="E38" s="5" t="s">
        <v>6</v>
      </c>
    </row>
    <row r="39" spans="1:5">
      <c r="A39" s="27"/>
      <c r="B39" s="27"/>
      <c r="C39" s="27"/>
      <c r="D39" s="27"/>
      <c r="E39" s="27"/>
    </row>
    <row r="40" spans="1:5">
      <c r="A40" s="79" t="s">
        <v>36</v>
      </c>
      <c r="B40" s="79"/>
      <c r="C40" s="79"/>
      <c r="D40" s="79"/>
      <c r="E40" s="79"/>
    </row>
    <row r="41" spans="1:5">
      <c r="B41" s="76" t="s">
        <v>19</v>
      </c>
      <c r="C41" s="76"/>
      <c r="D41" s="76"/>
      <c r="E41" s="5" t="s">
        <v>6</v>
      </c>
    </row>
    <row r="43" spans="1:5">
      <c r="A43" s="2" t="s">
        <v>42</v>
      </c>
    </row>
    <row r="44" spans="1:5">
      <c r="A44" s="13" t="s">
        <v>38</v>
      </c>
    </row>
    <row r="45" spans="1:5">
      <c r="A45" s="2" t="s">
        <v>45</v>
      </c>
      <c r="B45" s="25">
        <f>'1кв'!B52</f>
        <v>-39862.979999999996</v>
      </c>
    </row>
    <row r="46" spans="1:5">
      <c r="A46" s="15" t="s">
        <v>48</v>
      </c>
      <c r="B46" s="26"/>
    </row>
    <row r="47" spans="1:5">
      <c r="A47" s="2" t="s">
        <v>40</v>
      </c>
      <c r="B47" s="26">
        <v>33711.5</v>
      </c>
    </row>
    <row r="48" spans="1:5">
      <c r="A48" s="2" t="s">
        <v>44</v>
      </c>
      <c r="B48" s="26">
        <f>350*3</f>
        <v>1050</v>
      </c>
    </row>
    <row r="49" spans="1:6" ht="30">
      <c r="A49" s="29" t="s">
        <v>41</v>
      </c>
      <c r="B49" s="26">
        <f>E28</f>
        <v>50672.58</v>
      </c>
      <c r="F49" s="17"/>
    </row>
    <row r="50" spans="1:6">
      <c r="A50" s="13" t="s">
        <v>39</v>
      </c>
      <c r="B50" s="25">
        <f>B45+B47-B49+B48</f>
        <v>-55774.06</v>
      </c>
    </row>
    <row r="55" spans="1:6">
      <c r="B55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19" zoomScaleSheetLayoutView="100" workbookViewId="0">
      <selection activeCell="B46" sqref="B4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8554687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3.75" customHeight="1">
      <c r="A2" s="66" t="s">
        <v>12</v>
      </c>
      <c r="B2" s="67"/>
      <c r="C2" s="67"/>
      <c r="D2" s="67"/>
      <c r="E2" s="67"/>
    </row>
    <row r="3" spans="1:5">
      <c r="A3" s="68" t="s">
        <v>66</v>
      </c>
      <c r="B3" s="68"/>
      <c r="C3" s="68"/>
      <c r="D3" s="68"/>
      <c r="E3" s="68"/>
    </row>
    <row r="4" spans="1:5" s="1" customFormat="1" ht="15.75">
      <c r="A4" s="19" t="s">
        <v>13</v>
      </c>
      <c r="B4" s="20"/>
      <c r="C4" s="20"/>
      <c r="D4" s="69" t="s">
        <v>67</v>
      </c>
      <c r="E4" s="69"/>
    </row>
    <row r="5" spans="1:5">
      <c r="A5" s="33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 ht="24" customHeight="1">
      <c r="A9" s="70" t="s">
        <v>27</v>
      </c>
      <c r="B9" s="70"/>
      <c r="C9" s="70"/>
      <c r="D9" s="70"/>
      <c r="E9" s="70"/>
    </row>
    <row r="10" spans="1:5" ht="25.5" customHeight="1">
      <c r="A10" s="73" t="s">
        <v>14</v>
      </c>
      <c r="B10" s="74"/>
      <c r="C10" s="74"/>
      <c r="D10" s="74"/>
      <c r="E10" s="74"/>
    </row>
    <row r="11" spans="1:5" ht="34.5" customHeight="1">
      <c r="A11" s="70" t="s">
        <v>28</v>
      </c>
      <c r="B11" s="70"/>
      <c r="C11" s="70"/>
      <c r="D11" s="70"/>
      <c r="E11" s="70"/>
    </row>
    <row r="12" spans="1:5">
      <c r="A12" s="72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 ht="21" customHeight="1">
      <c r="A15" s="70" t="s">
        <v>23</v>
      </c>
      <c r="B15" s="70"/>
      <c r="C15" s="70"/>
      <c r="D15" s="70"/>
      <c r="E15" s="70"/>
    </row>
    <row r="16" spans="1:5">
      <c r="A16" s="72" t="s">
        <v>16</v>
      </c>
      <c r="B16" s="75"/>
      <c r="C16" s="75"/>
      <c r="D16" s="75"/>
      <c r="E16" s="75"/>
    </row>
    <row r="17" spans="1:7" ht="31.5" customHeight="1">
      <c r="A17" s="70" t="s">
        <v>17</v>
      </c>
      <c r="B17" s="70"/>
      <c r="C17" s="70"/>
      <c r="D17" s="70"/>
      <c r="E17" s="70"/>
    </row>
    <row r="18" spans="1:7" ht="59.25" customHeight="1">
      <c r="A18" s="70" t="s">
        <v>29</v>
      </c>
      <c r="B18" s="70"/>
      <c r="C18" s="70"/>
      <c r="D18" s="70"/>
      <c r="E18" s="70"/>
    </row>
    <row r="19" spans="1:7" ht="32.2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794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8" t="s">
        <v>37</v>
      </c>
      <c r="C22" s="3" t="s">
        <v>4</v>
      </c>
      <c r="D22" s="3">
        <v>13.37</v>
      </c>
      <c r="E22" s="7">
        <f>D22*F20*G20</f>
        <v>31847.339999999997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9289.7999999999993</v>
      </c>
    </row>
    <row r="24" spans="1:7">
      <c r="A24" s="6" t="s">
        <v>31</v>
      </c>
      <c r="B24" s="8" t="s">
        <v>68</v>
      </c>
      <c r="C24" s="3" t="s">
        <v>33</v>
      </c>
      <c r="D24" s="3"/>
      <c r="E24" s="7">
        <v>291.88</v>
      </c>
    </row>
    <row r="25" spans="1:7">
      <c r="A25" s="24"/>
      <c r="B25" s="8"/>
      <c r="C25" s="3"/>
      <c r="D25" s="3"/>
      <c r="E25" s="7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41429.019999999997</v>
      </c>
    </row>
    <row r="28" spans="1:7" ht="45.75" customHeight="1">
      <c r="A28" s="77" t="s">
        <v>69</v>
      </c>
      <c r="B28" s="77"/>
      <c r="C28" s="77"/>
      <c r="D28" s="77"/>
      <c r="E28" s="77"/>
    </row>
    <row r="29" spans="1:7" ht="33" customHeight="1">
      <c r="A29" s="70" t="s">
        <v>21</v>
      </c>
      <c r="B29" s="70"/>
      <c r="C29" s="70"/>
      <c r="D29" s="70"/>
      <c r="E29" s="70"/>
    </row>
    <row r="30" spans="1:7">
      <c r="A30" s="70" t="s">
        <v>20</v>
      </c>
      <c r="B30" s="70"/>
      <c r="C30" s="70"/>
      <c r="D30" s="70"/>
      <c r="E30" s="70"/>
    </row>
    <row r="31" spans="1:7" ht="31.5" customHeight="1">
      <c r="A31" s="70" t="s">
        <v>34</v>
      </c>
      <c r="B31" s="70"/>
      <c r="C31" s="70"/>
      <c r="D31" s="70"/>
      <c r="E31" s="70"/>
    </row>
    <row r="32" spans="1:7">
      <c r="A32" s="70" t="s">
        <v>18</v>
      </c>
      <c r="B32" s="70"/>
      <c r="C32" s="70"/>
      <c r="D32" s="70"/>
      <c r="E32" s="70"/>
    </row>
    <row r="33" spans="1:6">
      <c r="A33" s="78" t="s">
        <v>5</v>
      </c>
      <c r="B33" s="78"/>
      <c r="C33" s="78"/>
      <c r="D33" s="78"/>
      <c r="E33" s="78"/>
    </row>
    <row r="34" spans="1:6">
      <c r="A34" s="70" t="s">
        <v>18</v>
      </c>
      <c r="B34" s="70"/>
      <c r="C34" s="70"/>
      <c r="D34" s="70"/>
      <c r="E34" s="70"/>
    </row>
    <row r="35" spans="1:6">
      <c r="A35" s="79" t="s">
        <v>35</v>
      </c>
      <c r="B35" s="79"/>
      <c r="C35" s="79"/>
      <c r="D35" s="79"/>
      <c r="E35" s="79"/>
    </row>
    <row r="36" spans="1:6">
      <c r="B36" s="76" t="s">
        <v>19</v>
      </c>
      <c r="C36" s="76"/>
      <c r="D36" s="76"/>
      <c r="E36" s="5" t="s">
        <v>6</v>
      </c>
    </row>
    <row r="37" spans="1:6">
      <c r="A37" s="32"/>
      <c r="B37" s="32"/>
      <c r="C37" s="32"/>
      <c r="D37" s="32"/>
      <c r="E37" s="32"/>
    </row>
    <row r="38" spans="1:6">
      <c r="A38" s="79" t="s">
        <v>36</v>
      </c>
      <c r="B38" s="79"/>
      <c r="C38" s="79"/>
      <c r="D38" s="79"/>
      <c r="E38" s="79"/>
    </row>
    <row r="39" spans="1:6">
      <c r="B39" s="76" t="s">
        <v>19</v>
      </c>
      <c r="C39" s="76"/>
      <c r="D39" s="76"/>
      <c r="E39" s="5" t="s">
        <v>6</v>
      </c>
    </row>
    <row r="41" spans="1:6">
      <c r="A41" s="2" t="s">
        <v>42</v>
      </c>
    </row>
    <row r="42" spans="1:6">
      <c r="A42" s="13" t="s">
        <v>38</v>
      </c>
    </row>
    <row r="43" spans="1:6">
      <c r="A43" s="2" t="s">
        <v>45</v>
      </c>
      <c r="B43" s="25">
        <f>'2кв'!B50</f>
        <v>-55774.06</v>
      </c>
    </row>
    <row r="44" spans="1:6">
      <c r="A44" s="15" t="s">
        <v>70</v>
      </c>
      <c r="B44" s="26"/>
    </row>
    <row r="45" spans="1:6">
      <c r="A45" s="2" t="s">
        <v>40</v>
      </c>
      <c r="B45" s="26">
        <v>34085.53</v>
      </c>
    </row>
    <row r="46" spans="1:6">
      <c r="A46" s="2" t="s">
        <v>44</v>
      </c>
      <c r="B46" s="26">
        <f>350*3</f>
        <v>1050</v>
      </c>
    </row>
    <row r="47" spans="1:6" ht="30">
      <c r="A47" s="31" t="s">
        <v>41</v>
      </c>
      <c r="B47" s="26">
        <f>E26</f>
        <v>41429.019999999997</v>
      </c>
      <c r="F47" s="17"/>
    </row>
    <row r="48" spans="1:6">
      <c r="A48" s="13" t="s">
        <v>39</v>
      </c>
      <c r="B48" s="25">
        <f>B43+B45-B47+B46</f>
        <v>-62067.549999999996</v>
      </c>
    </row>
    <row r="53" spans="2:2">
      <c r="B53" s="14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19" zoomScaleSheetLayoutView="100" workbookViewId="0">
      <selection activeCell="E47" sqref="E47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8554687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3.75" customHeight="1">
      <c r="A2" s="66" t="s">
        <v>12</v>
      </c>
      <c r="B2" s="67"/>
      <c r="C2" s="67"/>
      <c r="D2" s="67"/>
      <c r="E2" s="67"/>
    </row>
    <row r="3" spans="1:5">
      <c r="A3" s="68" t="s">
        <v>71</v>
      </c>
      <c r="B3" s="68"/>
      <c r="C3" s="68"/>
      <c r="D3" s="68"/>
      <c r="E3" s="68"/>
    </row>
    <row r="4" spans="1:5" s="1" customFormat="1" ht="15.75">
      <c r="A4" s="19" t="s">
        <v>13</v>
      </c>
      <c r="B4" s="20"/>
      <c r="C4" s="20"/>
      <c r="D4" s="69" t="s">
        <v>72</v>
      </c>
      <c r="E4" s="69"/>
    </row>
    <row r="5" spans="1:5">
      <c r="A5" s="36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64" t="s">
        <v>26</v>
      </c>
      <c r="B7" s="64"/>
      <c r="C7" s="64"/>
      <c r="D7" s="64"/>
      <c r="E7" s="64"/>
    </row>
    <row r="8" spans="1:5">
      <c r="A8" s="72" t="s">
        <v>1</v>
      </c>
      <c r="B8" s="72"/>
      <c r="C8" s="72"/>
      <c r="D8" s="72"/>
      <c r="E8" s="72"/>
    </row>
    <row r="9" spans="1:5" ht="24" customHeight="1">
      <c r="A9" s="70" t="s">
        <v>27</v>
      </c>
      <c r="B9" s="70"/>
      <c r="C9" s="70"/>
      <c r="D9" s="70"/>
      <c r="E9" s="70"/>
    </row>
    <row r="10" spans="1:5" ht="25.5" customHeight="1">
      <c r="A10" s="73" t="s">
        <v>14</v>
      </c>
      <c r="B10" s="74"/>
      <c r="C10" s="74"/>
      <c r="D10" s="74"/>
      <c r="E10" s="74"/>
    </row>
    <row r="11" spans="1:5" ht="34.5" customHeight="1">
      <c r="A11" s="70" t="s">
        <v>28</v>
      </c>
      <c r="B11" s="70"/>
      <c r="C11" s="70"/>
      <c r="D11" s="70"/>
      <c r="E11" s="70"/>
    </row>
    <row r="12" spans="1:5">
      <c r="A12" s="72" t="s">
        <v>15</v>
      </c>
      <c r="B12" s="75"/>
      <c r="C12" s="75"/>
      <c r="D12" s="75"/>
      <c r="E12" s="75"/>
    </row>
    <row r="13" spans="1:5">
      <c r="A13" s="70" t="s">
        <v>22</v>
      </c>
      <c r="B13" s="70"/>
      <c r="C13" s="70"/>
      <c r="D13" s="70"/>
      <c r="E13" s="70"/>
    </row>
    <row r="14" spans="1:5">
      <c r="A14" s="72" t="s">
        <v>2</v>
      </c>
      <c r="B14" s="75"/>
      <c r="C14" s="75"/>
      <c r="D14" s="75"/>
      <c r="E14" s="75"/>
    </row>
    <row r="15" spans="1:5" ht="21" customHeight="1">
      <c r="A15" s="70" t="s">
        <v>23</v>
      </c>
      <c r="B15" s="70"/>
      <c r="C15" s="70"/>
      <c r="D15" s="70"/>
      <c r="E15" s="70"/>
    </row>
    <row r="16" spans="1:5">
      <c r="A16" s="72" t="s">
        <v>16</v>
      </c>
      <c r="B16" s="75"/>
      <c r="C16" s="75"/>
      <c r="D16" s="75"/>
      <c r="E16" s="75"/>
    </row>
    <row r="17" spans="1:7" ht="31.5" customHeight="1">
      <c r="A17" s="70" t="s">
        <v>17</v>
      </c>
      <c r="B17" s="70"/>
      <c r="C17" s="70"/>
      <c r="D17" s="70"/>
      <c r="E17" s="70"/>
    </row>
    <row r="18" spans="1:7" ht="59.25" customHeight="1">
      <c r="A18" s="70" t="s">
        <v>29</v>
      </c>
      <c r="B18" s="70"/>
      <c r="C18" s="70"/>
      <c r="D18" s="70"/>
      <c r="E18" s="70"/>
    </row>
    <row r="19" spans="1:7" ht="32.25" customHeight="1">
      <c r="A19" s="71" t="s">
        <v>30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794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8" t="s">
        <v>37</v>
      </c>
      <c r="C22" s="3" t="s">
        <v>4</v>
      </c>
      <c r="D22" s="3">
        <v>13.37</v>
      </c>
      <c r="E22" s="7">
        <f>D22*F20*G20</f>
        <v>31847.339999999997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9289.7999999999993</v>
      </c>
    </row>
    <row r="24" spans="1:7">
      <c r="A24" s="6" t="s">
        <v>31</v>
      </c>
      <c r="B24" s="8" t="s">
        <v>73</v>
      </c>
      <c r="C24" s="3" t="s">
        <v>33</v>
      </c>
      <c r="D24" s="3"/>
      <c r="E24" s="7">
        <v>1200.52</v>
      </c>
    </row>
    <row r="25" spans="1:7">
      <c r="A25" s="24"/>
      <c r="B25" s="8"/>
      <c r="C25" s="3"/>
      <c r="D25" s="3"/>
      <c r="E25" s="7"/>
    </row>
    <row r="26" spans="1:7" s="13" customFormat="1" ht="14.25">
      <c r="A26" s="9" t="s">
        <v>25</v>
      </c>
      <c r="B26" s="10"/>
      <c r="C26" s="11"/>
      <c r="D26" s="11"/>
      <c r="E26" s="12">
        <f>SUM(E22:E25)</f>
        <v>42337.659999999996</v>
      </c>
    </row>
    <row r="28" spans="1:7" ht="45.75" customHeight="1">
      <c r="A28" s="77" t="s">
        <v>74</v>
      </c>
      <c r="B28" s="77"/>
      <c r="C28" s="77"/>
      <c r="D28" s="77"/>
      <c r="E28" s="77"/>
    </row>
    <row r="29" spans="1:7" ht="33" customHeight="1">
      <c r="A29" s="70" t="s">
        <v>21</v>
      </c>
      <c r="B29" s="70"/>
      <c r="C29" s="70"/>
      <c r="D29" s="70"/>
      <c r="E29" s="70"/>
    </row>
    <row r="30" spans="1:7">
      <c r="A30" s="70" t="s">
        <v>20</v>
      </c>
      <c r="B30" s="70"/>
      <c r="C30" s="70"/>
      <c r="D30" s="70"/>
      <c r="E30" s="70"/>
    </row>
    <row r="31" spans="1:7" ht="31.5" customHeight="1">
      <c r="A31" s="70" t="s">
        <v>34</v>
      </c>
      <c r="B31" s="70"/>
      <c r="C31" s="70"/>
      <c r="D31" s="70"/>
      <c r="E31" s="70"/>
    </row>
    <row r="32" spans="1:7">
      <c r="A32" s="70" t="s">
        <v>18</v>
      </c>
      <c r="B32" s="70"/>
      <c r="C32" s="70"/>
      <c r="D32" s="70"/>
      <c r="E32" s="70"/>
    </row>
    <row r="33" spans="1:6">
      <c r="A33" s="78" t="s">
        <v>5</v>
      </c>
      <c r="B33" s="78"/>
      <c r="C33" s="78"/>
      <c r="D33" s="78"/>
      <c r="E33" s="78"/>
    </row>
    <row r="34" spans="1:6">
      <c r="A34" s="70" t="s">
        <v>18</v>
      </c>
      <c r="B34" s="70"/>
      <c r="C34" s="70"/>
      <c r="D34" s="70"/>
      <c r="E34" s="70"/>
    </row>
    <row r="35" spans="1:6">
      <c r="A35" s="79" t="s">
        <v>35</v>
      </c>
      <c r="B35" s="79"/>
      <c r="C35" s="79"/>
      <c r="D35" s="79"/>
      <c r="E35" s="79"/>
    </row>
    <row r="36" spans="1:6">
      <c r="B36" s="76" t="s">
        <v>19</v>
      </c>
      <c r="C36" s="76"/>
      <c r="D36" s="76"/>
      <c r="E36" s="5" t="s">
        <v>6</v>
      </c>
    </row>
    <row r="37" spans="1:6">
      <c r="A37" s="35"/>
      <c r="B37" s="35"/>
      <c r="C37" s="35"/>
      <c r="D37" s="35"/>
      <c r="E37" s="35"/>
    </row>
    <row r="38" spans="1:6">
      <c r="A38" s="79" t="s">
        <v>36</v>
      </c>
      <c r="B38" s="79"/>
      <c r="C38" s="79"/>
      <c r="D38" s="79"/>
      <c r="E38" s="79"/>
    </row>
    <row r="39" spans="1:6">
      <c r="B39" s="76" t="s">
        <v>19</v>
      </c>
      <c r="C39" s="76"/>
      <c r="D39" s="76"/>
      <c r="E39" s="5" t="s">
        <v>6</v>
      </c>
    </row>
    <row r="41" spans="1:6">
      <c r="A41" s="2" t="s">
        <v>42</v>
      </c>
    </row>
    <row r="42" spans="1:6">
      <c r="A42" s="13" t="s">
        <v>38</v>
      </c>
    </row>
    <row r="43" spans="1:6">
      <c r="A43" s="2" t="s">
        <v>45</v>
      </c>
      <c r="B43" s="25">
        <f>'3кв'!B48</f>
        <v>-62067.549999999996</v>
      </c>
    </row>
    <row r="44" spans="1:6">
      <c r="A44" s="15" t="s">
        <v>70</v>
      </c>
      <c r="B44" s="26"/>
    </row>
    <row r="45" spans="1:6">
      <c r="A45" s="2" t="s">
        <v>40</v>
      </c>
      <c r="B45" s="26">
        <v>46828.6</v>
      </c>
    </row>
    <row r="46" spans="1:6">
      <c r="A46" s="2" t="s">
        <v>44</v>
      </c>
      <c r="B46" s="26">
        <f>350*3</f>
        <v>1050</v>
      </c>
    </row>
    <row r="47" spans="1:6" ht="30">
      <c r="A47" s="34" t="s">
        <v>41</v>
      </c>
      <c r="B47" s="26">
        <f>E26</f>
        <v>42337.659999999996</v>
      </c>
      <c r="F47" s="17"/>
    </row>
    <row r="48" spans="1:6">
      <c r="A48" s="13" t="s">
        <v>39</v>
      </c>
      <c r="B48" s="25">
        <f>B43+B45+B46-B47</f>
        <v>-56526.609999999993</v>
      </c>
    </row>
    <row r="53" spans="2:2">
      <c r="B53" s="14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topLeftCell="A16" zoomScaleSheetLayoutView="100" workbookViewId="0">
      <selection activeCell="C26" sqref="C26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3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2" t="s">
        <v>75</v>
      </c>
      <c r="B1" s="82"/>
      <c r="C1" s="82"/>
      <c r="D1" s="37"/>
    </row>
    <row r="2" spans="1:5">
      <c r="A2" s="83" t="s">
        <v>76</v>
      </c>
      <c r="B2" s="83"/>
      <c r="C2" s="83"/>
      <c r="D2" s="38"/>
    </row>
    <row r="3" spans="1:5">
      <c r="A3" s="83" t="s">
        <v>77</v>
      </c>
      <c r="B3" s="83"/>
      <c r="C3" s="83"/>
      <c r="D3" s="38"/>
    </row>
    <row r="4" spans="1:5">
      <c r="A4" s="82" t="s">
        <v>98</v>
      </c>
      <c r="B4" s="82"/>
      <c r="C4" s="82"/>
      <c r="D4" s="37"/>
    </row>
    <row r="5" spans="1:5">
      <c r="A5" s="84"/>
      <c r="B5" s="84"/>
      <c r="C5" s="84"/>
    </row>
    <row r="6" spans="1:5">
      <c r="A6" s="38"/>
      <c r="B6" s="39" t="s">
        <v>78</v>
      </c>
      <c r="C6" s="40">
        <f>'1кв'!B47</f>
        <v>-24969.42</v>
      </c>
      <c r="D6" s="41"/>
    </row>
    <row r="7" spans="1:5">
      <c r="A7" s="38"/>
      <c r="B7" s="39" t="s">
        <v>99</v>
      </c>
      <c r="C7" s="42"/>
      <c r="D7" s="41"/>
    </row>
    <row r="8" spans="1:5">
      <c r="A8" s="43" t="s">
        <v>79</v>
      </c>
      <c r="B8" s="44" t="s">
        <v>80</v>
      </c>
      <c r="C8" s="42">
        <f>'1кв'!B49+'2кв'!B47+'3кв'!B45+'4кв'!B45</f>
        <v>144727.75</v>
      </c>
      <c r="D8" s="41"/>
    </row>
    <row r="9" spans="1:5">
      <c r="A9" s="38"/>
      <c r="B9" s="39" t="s">
        <v>44</v>
      </c>
      <c r="C9" s="42">
        <f>'1кв'!B50+'2кв'!B48+'3кв'!B46+'4кв'!B46</f>
        <v>4200</v>
      </c>
      <c r="D9" s="41"/>
    </row>
    <row r="10" spans="1:5">
      <c r="A10" s="20"/>
      <c r="B10" s="44" t="s">
        <v>81</v>
      </c>
      <c r="C10" s="42">
        <f>SUM(C8:C9)</f>
        <v>148927.75</v>
      </c>
      <c r="D10" s="41"/>
    </row>
    <row r="11" spans="1:5">
      <c r="B11" s="80"/>
      <c r="C11" s="81"/>
      <c r="D11" s="45"/>
    </row>
    <row r="12" spans="1:5">
      <c r="A12" s="46" t="s">
        <v>82</v>
      </c>
      <c r="B12" s="47" t="s">
        <v>83</v>
      </c>
      <c r="C12" s="48">
        <f>'1кв'!E22+'2кв'!E22+'3кв'!E22+'4кв'!E22</f>
        <v>122673</v>
      </c>
      <c r="D12" s="45"/>
    </row>
    <row r="13" spans="1:5">
      <c r="B13" s="49" t="s">
        <v>43</v>
      </c>
      <c r="C13" s="48">
        <f>'1кв'!E24+'2кв'!E23+'3кв'!E23+'4кв'!E23</f>
        <v>35730</v>
      </c>
      <c r="D13" s="45"/>
      <c r="E13" s="50"/>
    </row>
    <row r="14" spans="1:5" ht="31.5">
      <c r="B14" s="49" t="s">
        <v>47</v>
      </c>
      <c r="C14" s="48">
        <f>'1кв'!E23</f>
        <v>2372.2799999999997</v>
      </c>
      <c r="D14" s="45"/>
    </row>
    <row r="15" spans="1:5">
      <c r="A15" s="46"/>
      <c r="B15" s="51" t="s">
        <v>31</v>
      </c>
      <c r="C15" s="48">
        <f>'1кв'!E26+'2кв'!E24+'3кв'!E24+'4кв'!E24</f>
        <v>7896.1399999999994</v>
      </c>
      <c r="D15" s="45"/>
    </row>
    <row r="16" spans="1:5">
      <c r="A16" s="46"/>
      <c r="B16" s="52" t="s">
        <v>100</v>
      </c>
      <c r="C16" s="53">
        <f>'1кв'!E27+'1кв'!E28+'2кв'!E25</f>
        <v>9175.74</v>
      </c>
      <c r="D16" s="45"/>
    </row>
    <row r="17" spans="1:5">
      <c r="A17" s="46"/>
      <c r="B17" s="52" t="s">
        <v>84</v>
      </c>
      <c r="C17" s="48"/>
      <c r="D17" s="45"/>
    </row>
    <row r="18" spans="1:5">
      <c r="A18" s="46"/>
      <c r="B18" s="54" t="s">
        <v>85</v>
      </c>
      <c r="C18" s="48"/>
      <c r="D18" s="45"/>
    </row>
    <row r="19" spans="1:5">
      <c r="A19" s="46"/>
      <c r="B19" s="18" t="s">
        <v>86</v>
      </c>
      <c r="C19" s="48">
        <f>'2кв'!E26</f>
        <v>2637.78</v>
      </c>
      <c r="D19" s="45"/>
    </row>
    <row r="20" spans="1:5">
      <c r="A20" s="46"/>
      <c r="B20" s="55"/>
      <c r="C20" s="48"/>
      <c r="D20" s="45"/>
    </row>
    <row r="21" spans="1:5">
      <c r="A21" s="46"/>
      <c r="B21" s="56" t="s">
        <v>87</v>
      </c>
      <c r="C21" s="42">
        <f>SUM(C12:C20)</f>
        <v>180484.93999999997</v>
      </c>
      <c r="D21" s="45">
        <f>'1кв'!E30+'2кв'!E28+'3кв'!E26+'4кв'!E26</f>
        <v>180484.94</v>
      </c>
    </row>
    <row r="22" spans="1:5">
      <c r="A22" s="46"/>
      <c r="B22" s="57" t="s">
        <v>88</v>
      </c>
      <c r="C22" s="40">
        <f>(C6+C10)-C21</f>
        <v>-56526.609999999971</v>
      </c>
      <c r="D22" s="45"/>
    </row>
    <row r="23" spans="1:5">
      <c r="A23" s="46"/>
      <c r="B23" s="43"/>
      <c r="C23" s="58"/>
      <c r="D23" s="45"/>
    </row>
    <row r="24" spans="1:5">
      <c r="B24" s="43"/>
      <c r="C24" s="58"/>
      <c r="D24" s="45"/>
      <c r="E24" s="50"/>
    </row>
    <row r="25" spans="1:5">
      <c r="B25" s="43" t="s">
        <v>89</v>
      </c>
      <c r="D25" s="45"/>
    </row>
    <row r="26" spans="1:5">
      <c r="B26" s="43" t="s">
        <v>90</v>
      </c>
      <c r="C26" s="43">
        <v>92001.12</v>
      </c>
      <c r="D26" s="45"/>
    </row>
    <row r="27" spans="1:5">
      <c r="B27" s="59" t="s">
        <v>91</v>
      </c>
      <c r="C27" s="43">
        <v>111635.51</v>
      </c>
      <c r="D27" s="45"/>
    </row>
    <row r="28" spans="1:5">
      <c r="B28" s="43" t="s">
        <v>92</v>
      </c>
      <c r="C28" s="43">
        <f>C26-C27</f>
        <v>-19634.39</v>
      </c>
      <c r="D28" s="45"/>
    </row>
    <row r="29" spans="1:5">
      <c r="B29" s="43"/>
      <c r="C29" s="60"/>
      <c r="D29" s="45"/>
    </row>
    <row r="30" spans="1:5">
      <c r="B30" s="61"/>
      <c r="C30" s="58"/>
      <c r="D30" s="45"/>
    </row>
    <row r="31" spans="1:5">
      <c r="B31" s="43"/>
      <c r="C31" s="58"/>
      <c r="D31" s="45"/>
    </row>
    <row r="32" spans="1:5">
      <c r="B32" s="43"/>
      <c r="C32" s="58"/>
      <c r="D32" s="45"/>
    </row>
    <row r="33" spans="1:4" s="61" customFormat="1">
      <c r="A33" s="1"/>
      <c r="B33" s="43" t="s">
        <v>93</v>
      </c>
      <c r="C33" s="58"/>
      <c r="D33" s="62"/>
    </row>
    <row r="34" spans="1:4">
      <c r="B34" s="43" t="s">
        <v>94</v>
      </c>
      <c r="C34" s="58"/>
      <c r="D34" s="45"/>
    </row>
    <row r="35" spans="1:4">
      <c r="A35" s="1" t="s">
        <v>96</v>
      </c>
      <c r="B35" s="43" t="s">
        <v>95</v>
      </c>
      <c r="C35" s="58"/>
      <c r="D35" s="45"/>
    </row>
    <row r="36" spans="1:4">
      <c r="B36" s="43"/>
      <c r="C36" s="58"/>
      <c r="D36" s="45"/>
    </row>
    <row r="37" spans="1:4">
      <c r="B37" s="43"/>
      <c r="C37" s="58"/>
      <c r="D37" s="45"/>
    </row>
    <row r="38" spans="1:4">
      <c r="B38" s="43" t="s">
        <v>97</v>
      </c>
      <c r="C38" s="58"/>
      <c r="D38" s="45"/>
    </row>
    <row r="39" spans="1:4">
      <c r="B39" s="43"/>
      <c r="C39" s="58"/>
      <c r="D39" s="45"/>
    </row>
    <row r="40" spans="1:4">
      <c r="B40" s="43"/>
      <c r="C40" s="58"/>
      <c r="D40" s="45"/>
    </row>
    <row r="41" spans="1:4">
      <c r="B41" s="43"/>
      <c r="C41" s="58"/>
      <c r="D41" s="45"/>
    </row>
    <row r="42" spans="1:4">
      <c r="D42" s="45"/>
    </row>
    <row r="43" spans="1:4">
      <c r="D43" s="45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2023-03-02T11:54:41Z</dcterms:modified>
</cp:coreProperties>
</file>