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'1кв'!$A$1:$E$52</definedName>
    <definedName name="_xlnm.Print_Area" localSheetId="1">'2кв'!$A$1:$E$50</definedName>
    <definedName name="_xlnm.Print_Area" localSheetId="2">'3кв'!$A$1:$E$49</definedName>
    <definedName name="_xlnm.Print_Area" localSheetId="3">'4кв'!$A$1:$E$48</definedName>
    <definedName name="_xlnm.Print_Area" localSheetId="4">отчет!$A$1:$C$44</definedName>
  </definedNames>
  <calcPr calcId="124519" refMode="R1C1"/>
</workbook>
</file>

<file path=xl/calcChain.xml><?xml version="1.0" encoding="utf-8"?>
<calcChain xmlns="http://schemas.openxmlformats.org/spreadsheetml/2006/main">
  <c r="C22" i="24"/>
  <c r="C20"/>
  <c r="C19"/>
  <c r="C18"/>
  <c r="C15"/>
  <c r="C14"/>
  <c r="C13"/>
  <c r="C12"/>
  <c r="C11"/>
  <c r="C8"/>
  <c r="C9" s="1"/>
  <c r="C6"/>
  <c r="C28"/>
  <c r="C23" l="1"/>
  <c r="B44" i="23"/>
  <c r="E23" l="1"/>
  <c r="E22"/>
  <c r="E27" s="1"/>
  <c r="B47" s="1"/>
  <c r="B48" l="1"/>
  <c r="B45" i="22"/>
  <c r="E28"/>
  <c r="E26" l="1"/>
  <c r="E23"/>
  <c r="E22"/>
  <c r="B48" l="1"/>
  <c r="B49" s="1"/>
  <c r="B50" i="21"/>
  <c r="B46"/>
  <c r="E29"/>
  <c r="E27"/>
  <c r="E26"/>
  <c r="E23"/>
  <c r="E22"/>
  <c r="B49" l="1"/>
  <c r="E31" i="20"/>
  <c r="E27"/>
  <c r="E28"/>
  <c r="E29"/>
  <c r="E26"/>
  <c r="E24" l="1"/>
  <c r="E23"/>
  <c r="E22"/>
  <c r="B51" s="1"/>
  <c r="B52" l="1"/>
</calcChain>
</file>

<file path=xl/sharedStrings.xml><?xml version="1.0" encoding="utf-8"?>
<sst xmlns="http://schemas.openxmlformats.org/spreadsheetml/2006/main" count="282" uniqueCount="112">
  <si>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</si>
  <si>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</si>
  <si>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</si>
  <si>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</si>
  <si>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</si>
  <si>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</si>
  <si>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</si>
  <si>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</si>
  <si>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</si>
  <si>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</si>
  <si>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</si>
  <si>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</si>
  <si>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</si>
  <si>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</si>
  <si>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</si>
  <si>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</si>
  <si>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</si>
  <si>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</si>
  <si>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</si>
  <si>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</si>
  <si>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</si>
  <si>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</si>
  <si>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</si>
  <si>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</si>
  <si>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</si>
  <si>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</si>
  <si>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21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</si>
  <si>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Ковалевой Татьяны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</si>
  <si>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№33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</si>
  <si>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</si>
  <si>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</si>
  <si>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</si>
  <si>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</si>
  <si>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</si>
  <si>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</si>
  <si>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</si>
  <si>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Ковалевой Т.А.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</si>
  <si>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</si>
  <si>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</si>
  <si>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</si>
  <si>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</si>
  <si>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</si>
  <si>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</si>
  <si>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</si>
  <si>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Общая площадь квартир - 717м2</t>
  </si>
  <si>
    <t>Услуги по содержанию многоквартирного дома</t>
  </si>
  <si>
    <t>Обработка подъездов хлорсодержащими растворами опрыскивание 1 раз в неделю</t>
  </si>
  <si>
    <t>Предъявлено населению 38158,8</t>
  </si>
  <si>
    <t>за 1 квартал 2022 года</t>
  </si>
  <si>
    <t>"31" 03 2022 г.</t>
  </si>
  <si>
    <t xml:space="preserve">Опиловка деревьев </t>
  </si>
  <si>
    <t>Вскрытие и Восстановление полов (кв.10)</t>
  </si>
  <si>
    <t>Замена стояка и лежака КНС под полом. Замена участка ХВС (кв.9)</t>
  </si>
  <si>
    <t>Заливка стяжки в туалете (кв.9)</t>
  </si>
  <si>
    <t>январь</t>
  </si>
  <si>
    <t>февраль</t>
  </si>
  <si>
    <t>март</t>
  </si>
  <si>
    <t>ч/ч</t>
  </si>
  <si>
    <t xml:space="preserve">           2. Всего за период с "01" 01 2022 г. по "31" 03 2022 г. выполнено работ (оказано услуг) на общую сумму пятьдесят шесть тысяч семьсот пятьдесят рублей 18 копеек</t>
  </si>
  <si>
    <t>за 2 квартал 2022 года</t>
  </si>
  <si>
    <t>"30" 06 2022 г.</t>
  </si>
  <si>
    <t>2 квартал</t>
  </si>
  <si>
    <t>ремонт кровли после урагана (смета)</t>
  </si>
  <si>
    <t>Опиловка, уборка веток (кв.3)</t>
  </si>
  <si>
    <t>Ремонт плитки , бетонирование пола в туалете (кв.13)</t>
  </si>
  <si>
    <t>апрель</t>
  </si>
  <si>
    <t>май</t>
  </si>
  <si>
    <t xml:space="preserve">           2. Всего за период с "01" 04 2022 г. по "30" 06 2022 г. выполнено работ (оказано услуг) на общую сумму сорок три тысячи четыреста девятнадцать рублей 87 копеек</t>
  </si>
  <si>
    <t>за 3 квартал 2022 года</t>
  </si>
  <si>
    <t>"30" 09 2022 г.</t>
  </si>
  <si>
    <t>3 квартал</t>
  </si>
  <si>
    <t>Ремонт лавочек , окраска (кв.8)</t>
  </si>
  <si>
    <t>июль</t>
  </si>
  <si>
    <t>Замена урны (калькуляция)</t>
  </si>
  <si>
    <t xml:space="preserve">           2. Всего за период с "01" 07 2022 г. по "30" 09  2022 г. выполнено работ (оказано услуг) на общую сумму сорок одна тысяча двести тринадцать рублей 08 копеек</t>
  </si>
  <si>
    <t>Предъявлено населению 42267,3</t>
  </si>
  <si>
    <t>за 4 квартал 2022 года</t>
  </si>
  <si>
    <t>"31" 12 2022 г.</t>
  </si>
  <si>
    <t>4 квартал</t>
  </si>
  <si>
    <t>Частичная замена стояка КНС  (кв.4)</t>
  </si>
  <si>
    <t>ремонт отдельных мест стен подьезда (смета)</t>
  </si>
  <si>
    <t xml:space="preserve">           2. Всего за период с "01" 10 2022 г. по "31" 12  2022 г. выполнено работ (оказано услуг) на общую сумму сорок девять тысяч сто сорок семь рублей 19 копеек.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</si>
  <si>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</si>
  <si>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</si>
  <si>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</si>
  <si>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</si>
  <si>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</si>
  <si>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</si>
  <si>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</si>
  <si>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</si>
  <si>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</si>
  <si>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</si>
  <si>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</si>
  <si>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</si>
  <si>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</si>
  <si>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</si>
  <si>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</si>
  <si>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</si>
  <si>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</si>
  <si>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</si>
  <si>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>Составил: инженер ПТО ____________________ Исраелян Е.В.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</si>
  <si>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</si>
  <si>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</si>
  <si>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</si>
  <si>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 xml:space="preserve">Получил: </t>
  </si>
  <si>
    <t>_____________________________________________</t>
  </si>
  <si>
    <t>по ж.д. ул. Свердлова д.21</t>
  </si>
  <si>
    <t>Начислено всего 160852,2</t>
  </si>
  <si>
    <t>Непредвиденные работы  95,5 ч/ч</t>
  </si>
  <si>
    <t xml:space="preserve">    *ремонт кровли после урагана (смета)</t>
  </si>
  <si>
    <t xml:space="preserve">    *Замена урны (калькуляция)</t>
  </si>
  <si>
    <t xml:space="preserve">    *ремонт отдельных мест стен подьезда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</si>
</sst>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3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4" fillId="0" borderId="0" xfId="0" applyFont="1" applyAlignment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0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4" fontId="7" fillId="0" borderId="0" xfId="1" applyNumberFormat="1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39" fontId="7" fillId="0" borderId="0" xfId="1" applyNumberFormat="1" applyFont="1" applyAlignment="1">
      <alignment wrapText="1"/>
    </xf>
    <xf numFmtId="0" fontId="12" fillId="0" borderId="1" xfId="0" applyFont="1" applyBorder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165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4" fontId="8" fillId="0" borderId="0" xfId="0" applyNumberFormat="1" applyFont="1"/>
    <xf numFmtId="43" fontId="3" fillId="0" borderId="0" xfId="1" applyFont="1"/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/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view="pageBreakPreview" topLeftCell="A22" zoomScaleSheetLayoutView="100" workbookViewId="0">
      <selection activeCell="D26" sqref="D2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6.75" customHeight="1">
      <c r="A2" s="68" t="s">
        <v>12</v>
      </c>
      <c r="B2" s="69"/>
      <c r="C2" s="69"/>
      <c r="D2" s="69"/>
      <c r="E2" s="69"/>
    </row>
    <row r="3" spans="1:5">
      <c r="A3" s="70" t="s">
        <v>48</v>
      </c>
      <c r="B3" s="70"/>
      <c r="C3" s="70"/>
      <c r="D3" s="70"/>
      <c r="E3" s="70"/>
    </row>
    <row r="4" spans="1:5" s="1" customFormat="1" ht="15.75">
      <c r="A4" s="16" t="s">
        <v>13</v>
      </c>
      <c r="B4" s="17"/>
      <c r="C4" s="17"/>
      <c r="D4" s="71" t="s">
        <v>49</v>
      </c>
      <c r="E4" s="71"/>
    </row>
    <row r="5" spans="1:5">
      <c r="A5" s="21"/>
      <c r="B5" s="4"/>
      <c r="C5" s="4"/>
      <c r="D5" s="4"/>
      <c r="E5" s="4"/>
    </row>
    <row r="6" spans="1:5" ht="20.25" customHeight="1">
      <c r="A6" s="72" t="s">
        <v>0</v>
      </c>
      <c r="B6" s="72"/>
      <c r="C6" s="72"/>
      <c r="D6" s="72"/>
      <c r="E6" s="72"/>
    </row>
    <row r="7" spans="1:5" ht="17.25" customHeight="1">
      <c r="A7" s="66" t="s">
        <v>26</v>
      </c>
      <c r="B7" s="66"/>
      <c r="C7" s="66"/>
      <c r="D7" s="66"/>
      <c r="E7" s="66"/>
    </row>
    <row r="8" spans="1:5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8.5" customHeight="1">
      <c r="A10" s="75" t="s">
        <v>14</v>
      </c>
      <c r="B10" s="76"/>
      <c r="C10" s="76"/>
      <c r="D10" s="76"/>
      <c r="E10" s="76"/>
    </row>
    <row r="11" spans="1:5" ht="28.5" customHeight="1">
      <c r="A11" s="72" t="s">
        <v>28</v>
      </c>
      <c r="B11" s="72"/>
      <c r="C11" s="72"/>
      <c r="D11" s="72"/>
      <c r="E11" s="72"/>
    </row>
    <row r="12" spans="1:5" ht="20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18.75" customHeight="1">
      <c r="A14" s="74" t="s">
        <v>2</v>
      </c>
      <c r="B14" s="77"/>
      <c r="C14" s="77"/>
      <c r="D14" s="77"/>
      <c r="E14" s="77"/>
    </row>
    <row r="15" spans="1:5">
      <c r="A15" s="72" t="s">
        <v>23</v>
      </c>
      <c r="B15" s="72"/>
      <c r="C15" s="72"/>
      <c r="D15" s="72"/>
      <c r="E15" s="72"/>
    </row>
    <row r="16" spans="1:5" ht="17.25" customHeight="1">
      <c r="A16" s="74" t="s">
        <v>16</v>
      </c>
      <c r="B16" s="77"/>
      <c r="C16" s="77"/>
      <c r="D16" s="77"/>
      <c r="E16" s="77"/>
    </row>
    <row r="17" spans="1:7" ht="30" customHeight="1">
      <c r="A17" s="72" t="s">
        <v>17</v>
      </c>
      <c r="B17" s="72"/>
      <c r="C17" s="72"/>
      <c r="D17" s="72"/>
      <c r="E17" s="72"/>
    </row>
    <row r="18" spans="1:7" ht="61.5" customHeight="1">
      <c r="A18" s="72" t="s">
        <v>29</v>
      </c>
      <c r="B18" s="72"/>
      <c r="C18" s="72"/>
      <c r="D18" s="72"/>
      <c r="E18" s="72"/>
    </row>
    <row r="19" spans="1:7" ht="31.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5" t="s">
        <v>45</v>
      </c>
      <c r="B22" s="8" t="s">
        <v>42</v>
      </c>
      <c r="C22" s="3" t="s">
        <v>4</v>
      </c>
      <c r="D22" s="3">
        <v>12.06</v>
      </c>
      <c r="E22" s="7">
        <f>D22*F20*G20</f>
        <v>25941.06</v>
      </c>
    </row>
    <row r="23" spans="1:7">
      <c r="A23" s="6" t="s">
        <v>43</v>
      </c>
      <c r="B23" s="8" t="s">
        <v>24</v>
      </c>
      <c r="C23" s="3" t="s">
        <v>4</v>
      </c>
      <c r="D23" s="3">
        <v>3.6</v>
      </c>
      <c r="E23" s="7">
        <f>D23*F20*G20</f>
        <v>7743.6</v>
      </c>
    </row>
    <row r="24" spans="1:7" ht="45">
      <c r="A24" s="6" t="s">
        <v>46</v>
      </c>
      <c r="B24" s="8" t="s">
        <v>32</v>
      </c>
      <c r="C24" s="3" t="s">
        <v>4</v>
      </c>
      <c r="D24" s="3"/>
      <c r="E24" s="7">
        <f>790.76*3</f>
        <v>2372.2799999999997</v>
      </c>
    </row>
    <row r="25" spans="1:7">
      <c r="A25" s="6" t="s">
        <v>31</v>
      </c>
      <c r="B25" s="8" t="s">
        <v>32</v>
      </c>
      <c r="C25" s="3" t="s">
        <v>33</v>
      </c>
      <c r="D25" s="3"/>
      <c r="E25" s="7">
        <v>6492.69</v>
      </c>
    </row>
    <row r="26" spans="1:7">
      <c r="A26" s="29" t="s">
        <v>50</v>
      </c>
      <c r="B26" s="8" t="s">
        <v>54</v>
      </c>
      <c r="C26" s="3" t="s">
        <v>57</v>
      </c>
      <c r="D26" s="3">
        <v>8</v>
      </c>
      <c r="E26" s="7">
        <f>D26*218.47</f>
        <v>1747.76</v>
      </c>
    </row>
    <row r="27" spans="1:7" ht="30">
      <c r="A27" s="18" t="s">
        <v>51</v>
      </c>
      <c r="B27" s="8" t="s">
        <v>55</v>
      </c>
      <c r="C27" s="3" t="s">
        <v>57</v>
      </c>
      <c r="D27" s="3">
        <v>17</v>
      </c>
      <c r="E27" s="7">
        <f t="shared" ref="E27:E29" si="0">D27*218.47</f>
        <v>3713.99</v>
      </c>
    </row>
    <row r="28" spans="1:7" ht="30">
      <c r="A28" s="18" t="s">
        <v>52</v>
      </c>
      <c r="B28" s="8" t="s">
        <v>55</v>
      </c>
      <c r="C28" s="3" t="s">
        <v>57</v>
      </c>
      <c r="D28" s="3">
        <v>36</v>
      </c>
      <c r="E28" s="7">
        <f t="shared" si="0"/>
        <v>7864.92</v>
      </c>
    </row>
    <row r="29" spans="1:7">
      <c r="A29" s="18" t="s">
        <v>53</v>
      </c>
      <c r="B29" s="8" t="s">
        <v>56</v>
      </c>
      <c r="C29" s="3" t="s">
        <v>57</v>
      </c>
      <c r="D29" s="3">
        <v>4</v>
      </c>
      <c r="E29" s="7">
        <f t="shared" si="0"/>
        <v>873.88</v>
      </c>
    </row>
    <row r="30" spans="1:7">
      <c r="A30" s="18"/>
      <c r="B30" s="19"/>
      <c r="C30" s="3"/>
      <c r="D30" s="19"/>
      <c r="E30" s="7"/>
    </row>
    <row r="31" spans="1:7" s="13" customFormat="1" ht="14.25">
      <c r="A31" s="9" t="s">
        <v>25</v>
      </c>
      <c r="B31" s="10"/>
      <c r="C31" s="11"/>
      <c r="D31" s="11"/>
      <c r="E31" s="12">
        <f>SUM(E22:E30)</f>
        <v>56750.18</v>
      </c>
    </row>
    <row r="33" spans="1:5" ht="41.25" customHeight="1">
      <c r="A33" s="79" t="s">
        <v>58</v>
      </c>
      <c r="B33" s="79"/>
      <c r="C33" s="79"/>
      <c r="D33" s="79"/>
      <c r="E33" s="79"/>
    </row>
    <row r="34" spans="1:5" ht="37.5" customHeight="1">
      <c r="A34" s="72" t="s">
        <v>21</v>
      </c>
      <c r="B34" s="72"/>
      <c r="C34" s="72"/>
      <c r="D34" s="72"/>
      <c r="E34" s="72"/>
    </row>
    <row r="35" spans="1:5">
      <c r="A35" s="72" t="s">
        <v>20</v>
      </c>
      <c r="B35" s="72"/>
      <c r="C35" s="72"/>
      <c r="D35" s="72"/>
      <c r="E35" s="72"/>
    </row>
    <row r="36" spans="1:5" ht="32.25" customHeight="1">
      <c r="A36" s="72" t="s">
        <v>34</v>
      </c>
      <c r="B36" s="72"/>
      <c r="C36" s="72"/>
      <c r="D36" s="72"/>
      <c r="E36" s="72"/>
    </row>
    <row r="37" spans="1:5">
      <c r="A37" s="72" t="s">
        <v>18</v>
      </c>
      <c r="B37" s="72"/>
      <c r="C37" s="72"/>
      <c r="D37" s="72"/>
      <c r="E37" s="72"/>
    </row>
    <row r="38" spans="1:5">
      <c r="A38" s="80" t="s">
        <v>5</v>
      </c>
      <c r="B38" s="80"/>
      <c r="C38" s="80"/>
      <c r="D38" s="80"/>
      <c r="E38" s="80"/>
    </row>
    <row r="39" spans="1:5">
      <c r="A39" s="72" t="s">
        <v>18</v>
      </c>
      <c r="B39" s="72"/>
      <c r="C39" s="72"/>
      <c r="D39" s="72"/>
      <c r="E39" s="72"/>
    </row>
    <row r="40" spans="1:5">
      <c r="A40" s="81" t="s">
        <v>35</v>
      </c>
      <c r="B40" s="81"/>
      <c r="C40" s="81"/>
      <c r="D40" s="81"/>
      <c r="E40" s="81"/>
    </row>
    <row r="41" spans="1:5">
      <c r="B41" s="78" t="s">
        <v>19</v>
      </c>
      <c r="C41" s="78"/>
      <c r="D41" s="78"/>
      <c r="E41" s="5" t="s">
        <v>6</v>
      </c>
    </row>
    <row r="42" spans="1:5">
      <c r="A42" s="20"/>
      <c r="B42" s="20"/>
      <c r="C42" s="20"/>
      <c r="D42" s="20"/>
      <c r="E42" s="20"/>
    </row>
    <row r="43" spans="1:5">
      <c r="A43" s="81" t="s">
        <v>36</v>
      </c>
      <c r="B43" s="81"/>
      <c r="C43" s="81"/>
      <c r="D43" s="81"/>
      <c r="E43" s="81"/>
    </row>
    <row r="44" spans="1:5">
      <c r="B44" s="78" t="s">
        <v>19</v>
      </c>
      <c r="C44" s="78"/>
      <c r="D44" s="78"/>
      <c r="E44" s="5" t="s">
        <v>6</v>
      </c>
    </row>
    <row r="46" spans="1:5">
      <c r="A46" s="2" t="s">
        <v>44</v>
      </c>
    </row>
    <row r="47" spans="1:5">
      <c r="A47" s="13" t="s">
        <v>37</v>
      </c>
    </row>
    <row r="48" spans="1:5">
      <c r="A48" s="2" t="s">
        <v>41</v>
      </c>
      <c r="B48" s="23">
        <v>20907.52</v>
      </c>
    </row>
    <row r="49" spans="1:3">
      <c r="A49" s="14" t="s">
        <v>47</v>
      </c>
      <c r="B49" s="24"/>
    </row>
    <row r="50" spans="1:3">
      <c r="A50" s="2" t="s">
        <v>39</v>
      </c>
      <c r="B50" s="24">
        <v>38888.730000000003</v>
      </c>
    </row>
    <row r="51" spans="1:3" ht="30">
      <c r="A51" s="22" t="s">
        <v>40</v>
      </c>
      <c r="B51" s="24">
        <f>E31</f>
        <v>56750.18</v>
      </c>
    </row>
    <row r="52" spans="1:3">
      <c r="A52" s="13" t="s">
        <v>38</v>
      </c>
      <c r="B52" s="23">
        <f>B48+B50-B51</f>
        <v>3046.0699999999997</v>
      </c>
      <c r="C52" s="25"/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E40"/>
    <mergeCell ref="B41:D41"/>
    <mergeCell ref="A43:E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6.75" customHeight="1">
      <c r="A2" s="68" t="s">
        <v>12</v>
      </c>
      <c r="B2" s="69"/>
      <c r="C2" s="69"/>
      <c r="D2" s="69"/>
      <c r="E2" s="69"/>
    </row>
    <row r="3" spans="1:5">
      <c r="A3" s="70" t="s">
        <v>59</v>
      </c>
      <c r="B3" s="70"/>
      <c r="C3" s="70"/>
      <c r="D3" s="70"/>
      <c r="E3" s="70"/>
    </row>
    <row r="4" spans="1:5" s="1" customFormat="1" ht="15.75">
      <c r="A4" s="16" t="s">
        <v>13</v>
      </c>
      <c r="B4" s="17"/>
      <c r="C4" s="17"/>
      <c r="D4" s="71" t="s">
        <v>60</v>
      </c>
      <c r="E4" s="71"/>
    </row>
    <row r="5" spans="1:5">
      <c r="A5" s="27"/>
      <c r="B5" s="4"/>
      <c r="C5" s="4"/>
      <c r="D5" s="4"/>
      <c r="E5" s="4"/>
    </row>
    <row r="6" spans="1:5" ht="20.25" customHeight="1">
      <c r="A6" s="72" t="s">
        <v>0</v>
      </c>
      <c r="B6" s="72"/>
      <c r="C6" s="72"/>
      <c r="D6" s="72"/>
      <c r="E6" s="72"/>
    </row>
    <row r="7" spans="1:5" ht="17.25" customHeight="1">
      <c r="A7" s="66" t="s">
        <v>26</v>
      </c>
      <c r="B7" s="66"/>
      <c r="C7" s="66"/>
      <c r="D7" s="66"/>
      <c r="E7" s="66"/>
    </row>
    <row r="8" spans="1:5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8.5" customHeight="1">
      <c r="A10" s="75" t="s">
        <v>14</v>
      </c>
      <c r="B10" s="76"/>
      <c r="C10" s="76"/>
      <c r="D10" s="76"/>
      <c r="E10" s="76"/>
    </row>
    <row r="11" spans="1:5" ht="28.5" customHeight="1">
      <c r="A11" s="72" t="s">
        <v>28</v>
      </c>
      <c r="B11" s="72"/>
      <c r="C11" s="72"/>
      <c r="D11" s="72"/>
      <c r="E11" s="72"/>
    </row>
    <row r="12" spans="1:5" ht="20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18.75" customHeight="1">
      <c r="A14" s="74" t="s">
        <v>2</v>
      </c>
      <c r="B14" s="77"/>
      <c r="C14" s="77"/>
      <c r="D14" s="77"/>
      <c r="E14" s="77"/>
    </row>
    <row r="15" spans="1:5">
      <c r="A15" s="72" t="s">
        <v>23</v>
      </c>
      <c r="B15" s="72"/>
      <c r="C15" s="72"/>
      <c r="D15" s="72"/>
      <c r="E15" s="72"/>
    </row>
    <row r="16" spans="1:5" ht="17.25" customHeight="1">
      <c r="A16" s="74" t="s">
        <v>16</v>
      </c>
      <c r="B16" s="77"/>
      <c r="C16" s="77"/>
      <c r="D16" s="77"/>
      <c r="E16" s="77"/>
    </row>
    <row r="17" spans="1:7" ht="30" customHeight="1">
      <c r="A17" s="72" t="s">
        <v>17</v>
      </c>
      <c r="B17" s="72"/>
      <c r="C17" s="72"/>
      <c r="D17" s="72"/>
      <c r="E17" s="72"/>
    </row>
    <row r="18" spans="1:7" ht="61.5" customHeight="1">
      <c r="A18" s="72" t="s">
        <v>29</v>
      </c>
      <c r="B18" s="72"/>
      <c r="C18" s="72"/>
      <c r="D18" s="72"/>
      <c r="E18" s="72"/>
    </row>
    <row r="19" spans="1:7" ht="31.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5" t="s">
        <v>45</v>
      </c>
      <c r="B22" s="8" t="s">
        <v>42</v>
      </c>
      <c r="C22" s="3" t="s">
        <v>4</v>
      </c>
      <c r="D22" s="3">
        <v>12.06</v>
      </c>
      <c r="E22" s="7">
        <f>D22*F20*G20</f>
        <v>25941.06</v>
      </c>
    </row>
    <row r="23" spans="1:7">
      <c r="A23" s="6" t="s">
        <v>43</v>
      </c>
      <c r="B23" s="8" t="s">
        <v>24</v>
      </c>
      <c r="C23" s="3" t="s">
        <v>4</v>
      </c>
      <c r="D23" s="3">
        <v>3.6</v>
      </c>
      <c r="E23" s="7">
        <f>D23*F20*G20</f>
        <v>7743.6</v>
      </c>
    </row>
    <row r="24" spans="1:7">
      <c r="A24" s="6" t="s">
        <v>31</v>
      </c>
      <c r="B24" s="8" t="s">
        <v>61</v>
      </c>
      <c r="C24" s="3" t="s">
        <v>33</v>
      </c>
      <c r="D24" s="3"/>
      <c r="E24" s="7">
        <v>829</v>
      </c>
    </row>
    <row r="25" spans="1:7">
      <c r="A25" s="29" t="s">
        <v>62</v>
      </c>
      <c r="B25" s="8" t="s">
        <v>65</v>
      </c>
      <c r="C25" s="3" t="s">
        <v>33</v>
      </c>
      <c r="D25" s="3"/>
      <c r="E25" s="7">
        <v>6830.74</v>
      </c>
    </row>
    <row r="26" spans="1:7">
      <c r="A26" s="18" t="s">
        <v>63</v>
      </c>
      <c r="B26" s="8" t="s">
        <v>65</v>
      </c>
      <c r="C26" s="3" t="s">
        <v>57</v>
      </c>
      <c r="D26" s="3">
        <v>1.5</v>
      </c>
      <c r="E26" s="7">
        <f t="shared" ref="E26:E27" si="0">D26*218.47</f>
        <v>327.70499999999998</v>
      </c>
    </row>
    <row r="27" spans="1:7" ht="30">
      <c r="A27" s="18" t="s">
        <v>64</v>
      </c>
      <c r="B27" s="8" t="s">
        <v>66</v>
      </c>
      <c r="C27" s="3" t="s">
        <v>57</v>
      </c>
      <c r="D27" s="3">
        <v>8</v>
      </c>
      <c r="E27" s="7">
        <f t="shared" si="0"/>
        <v>1747.76</v>
      </c>
    </row>
    <row r="28" spans="1:7">
      <c r="A28" s="18"/>
      <c r="B28" s="19"/>
      <c r="C28" s="3"/>
      <c r="D28" s="19"/>
      <c r="E28" s="7"/>
    </row>
    <row r="29" spans="1:7" s="13" customFormat="1" ht="14.25">
      <c r="A29" s="9" t="s">
        <v>25</v>
      </c>
      <c r="B29" s="10"/>
      <c r="C29" s="11"/>
      <c r="D29" s="11"/>
      <c r="E29" s="12">
        <f>SUM(E22:E28)</f>
        <v>43419.865000000005</v>
      </c>
    </row>
    <row r="31" spans="1:7" ht="41.25" customHeight="1">
      <c r="A31" s="79" t="s">
        <v>67</v>
      </c>
      <c r="B31" s="79"/>
      <c r="C31" s="79"/>
      <c r="D31" s="79"/>
      <c r="E31" s="79"/>
    </row>
    <row r="32" spans="1:7" ht="37.5" customHeight="1">
      <c r="A32" s="72" t="s">
        <v>21</v>
      </c>
      <c r="B32" s="72"/>
      <c r="C32" s="72"/>
      <c r="D32" s="72"/>
      <c r="E32" s="72"/>
    </row>
    <row r="33" spans="1:5">
      <c r="A33" s="72" t="s">
        <v>20</v>
      </c>
      <c r="B33" s="72"/>
      <c r="C33" s="72"/>
      <c r="D33" s="72"/>
      <c r="E33" s="72"/>
    </row>
    <row r="34" spans="1:5" ht="32.25" customHeight="1">
      <c r="A34" s="72" t="s">
        <v>34</v>
      </c>
      <c r="B34" s="72"/>
      <c r="C34" s="72"/>
      <c r="D34" s="72"/>
      <c r="E34" s="72"/>
    </row>
    <row r="35" spans="1:5">
      <c r="A35" s="72" t="s">
        <v>18</v>
      </c>
      <c r="B35" s="72"/>
      <c r="C35" s="72"/>
      <c r="D35" s="72"/>
      <c r="E35" s="72"/>
    </row>
    <row r="36" spans="1:5">
      <c r="A36" s="80" t="s">
        <v>5</v>
      </c>
      <c r="B36" s="80"/>
      <c r="C36" s="80"/>
      <c r="D36" s="80"/>
      <c r="E36" s="80"/>
    </row>
    <row r="37" spans="1:5">
      <c r="A37" s="72" t="s">
        <v>18</v>
      </c>
      <c r="B37" s="72"/>
      <c r="C37" s="72"/>
      <c r="D37" s="72"/>
      <c r="E37" s="72"/>
    </row>
    <row r="38" spans="1:5">
      <c r="A38" s="81" t="s">
        <v>35</v>
      </c>
      <c r="B38" s="81"/>
      <c r="C38" s="81"/>
      <c r="D38" s="81"/>
      <c r="E38" s="81"/>
    </row>
    <row r="39" spans="1:5">
      <c r="B39" s="78" t="s">
        <v>19</v>
      </c>
      <c r="C39" s="78"/>
      <c r="D39" s="78"/>
      <c r="E39" s="5" t="s">
        <v>6</v>
      </c>
    </row>
    <row r="40" spans="1:5">
      <c r="A40" s="26"/>
      <c r="B40" s="26"/>
      <c r="C40" s="26"/>
      <c r="D40" s="26"/>
      <c r="E40" s="26"/>
    </row>
    <row r="41" spans="1:5">
      <c r="A41" s="81" t="s">
        <v>36</v>
      </c>
      <c r="B41" s="81"/>
      <c r="C41" s="81"/>
      <c r="D41" s="81"/>
      <c r="E41" s="81"/>
    </row>
    <row r="42" spans="1:5">
      <c r="B42" s="78" t="s">
        <v>19</v>
      </c>
      <c r="C42" s="78"/>
      <c r="D42" s="78"/>
      <c r="E42" s="5" t="s">
        <v>6</v>
      </c>
    </row>
    <row r="44" spans="1:5">
      <c r="A44" s="2" t="s">
        <v>44</v>
      </c>
    </row>
    <row r="45" spans="1:5">
      <c r="A45" s="13" t="s">
        <v>37</v>
      </c>
    </row>
    <row r="46" spans="1:5">
      <c r="A46" s="2" t="s">
        <v>41</v>
      </c>
      <c r="B46" s="23">
        <f>'1кв'!B52</f>
        <v>3046.0699999999997</v>
      </c>
    </row>
    <row r="47" spans="1:5">
      <c r="A47" s="14" t="s">
        <v>47</v>
      </c>
      <c r="B47" s="24"/>
    </row>
    <row r="48" spans="1:5">
      <c r="A48" s="2" t="s">
        <v>39</v>
      </c>
      <c r="B48" s="24">
        <v>36408.589999999997</v>
      </c>
    </row>
    <row r="49" spans="1:3" ht="30">
      <c r="A49" s="28" t="s">
        <v>40</v>
      </c>
      <c r="B49" s="24">
        <f>E29</f>
        <v>43419.865000000005</v>
      </c>
    </row>
    <row r="50" spans="1:3">
      <c r="A50" s="13" t="s">
        <v>38</v>
      </c>
      <c r="B50" s="33">
        <f>B46+B48-B49</f>
        <v>-3965.205000000009</v>
      </c>
      <c r="C50" s="2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20" zoomScaleSheetLayoutView="100" workbookViewId="0">
      <selection activeCell="A25" sqref="A25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6.75" customHeight="1">
      <c r="A2" s="68" t="s">
        <v>12</v>
      </c>
      <c r="B2" s="69"/>
      <c r="C2" s="69"/>
      <c r="D2" s="69"/>
      <c r="E2" s="69"/>
    </row>
    <row r="3" spans="1:5">
      <c r="A3" s="70" t="s">
        <v>68</v>
      </c>
      <c r="B3" s="70"/>
      <c r="C3" s="70"/>
      <c r="D3" s="70"/>
      <c r="E3" s="70"/>
    </row>
    <row r="4" spans="1:5" s="1" customFormat="1" ht="15.75">
      <c r="A4" s="16" t="s">
        <v>13</v>
      </c>
      <c r="B4" s="17"/>
      <c r="C4" s="17"/>
      <c r="D4" s="71" t="s">
        <v>69</v>
      </c>
      <c r="E4" s="71"/>
    </row>
    <row r="5" spans="1:5">
      <c r="A5" s="32"/>
      <c r="B5" s="4"/>
      <c r="C5" s="4"/>
      <c r="D5" s="4"/>
      <c r="E5" s="4"/>
    </row>
    <row r="6" spans="1:5" ht="20.25" customHeight="1">
      <c r="A6" s="72" t="s">
        <v>0</v>
      </c>
      <c r="B6" s="72"/>
      <c r="C6" s="72"/>
      <c r="D6" s="72"/>
      <c r="E6" s="72"/>
    </row>
    <row r="7" spans="1:5" ht="17.25" customHeight="1">
      <c r="A7" s="66" t="s">
        <v>26</v>
      </c>
      <c r="B7" s="66"/>
      <c r="C7" s="66"/>
      <c r="D7" s="66"/>
      <c r="E7" s="66"/>
    </row>
    <row r="8" spans="1:5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8.5" customHeight="1">
      <c r="A10" s="75" t="s">
        <v>14</v>
      </c>
      <c r="B10" s="76"/>
      <c r="C10" s="76"/>
      <c r="D10" s="76"/>
      <c r="E10" s="76"/>
    </row>
    <row r="11" spans="1:5" ht="28.5" customHeight="1">
      <c r="A11" s="72" t="s">
        <v>28</v>
      </c>
      <c r="B11" s="72"/>
      <c r="C11" s="72"/>
      <c r="D11" s="72"/>
      <c r="E11" s="72"/>
    </row>
    <row r="12" spans="1:5" ht="20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18.75" customHeight="1">
      <c r="A14" s="74" t="s">
        <v>2</v>
      </c>
      <c r="B14" s="77"/>
      <c r="C14" s="77"/>
      <c r="D14" s="77"/>
      <c r="E14" s="77"/>
    </row>
    <row r="15" spans="1:5">
      <c r="A15" s="72" t="s">
        <v>23</v>
      </c>
      <c r="B15" s="72"/>
      <c r="C15" s="72"/>
      <c r="D15" s="72"/>
      <c r="E15" s="72"/>
    </row>
    <row r="16" spans="1:5" ht="17.25" customHeight="1">
      <c r="A16" s="74" t="s">
        <v>16</v>
      </c>
      <c r="B16" s="77"/>
      <c r="C16" s="77"/>
      <c r="D16" s="77"/>
      <c r="E16" s="77"/>
    </row>
    <row r="17" spans="1:7" ht="30" customHeight="1">
      <c r="A17" s="72" t="s">
        <v>17</v>
      </c>
      <c r="B17" s="72"/>
      <c r="C17" s="72"/>
      <c r="D17" s="72"/>
      <c r="E17" s="72"/>
    </row>
    <row r="18" spans="1:7" ht="61.5" customHeight="1">
      <c r="A18" s="72" t="s">
        <v>29</v>
      </c>
      <c r="B18" s="72"/>
      <c r="C18" s="72"/>
      <c r="D18" s="72"/>
      <c r="E18" s="72"/>
    </row>
    <row r="19" spans="1:7" ht="31.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5" t="s">
        <v>45</v>
      </c>
      <c r="B22" s="8" t="s">
        <v>42</v>
      </c>
      <c r="C22" s="3" t="s">
        <v>4</v>
      </c>
      <c r="D22" s="3">
        <v>13.02</v>
      </c>
      <c r="E22" s="7">
        <f>D22*F20*G20</f>
        <v>28006.02</v>
      </c>
    </row>
    <row r="23" spans="1:7">
      <c r="A23" s="6" t="s">
        <v>43</v>
      </c>
      <c r="B23" s="8" t="s">
        <v>24</v>
      </c>
      <c r="C23" s="3" t="s">
        <v>4</v>
      </c>
      <c r="D23" s="3">
        <v>3.9</v>
      </c>
      <c r="E23" s="7">
        <f>D23*F20*G20</f>
        <v>8388.9</v>
      </c>
    </row>
    <row r="24" spans="1:7">
      <c r="A24" s="6" t="s">
        <v>31</v>
      </c>
      <c r="B24" s="8" t="s">
        <v>70</v>
      </c>
      <c r="C24" s="3" t="s">
        <v>33</v>
      </c>
      <c r="D24" s="3"/>
      <c r="E24" s="7">
        <v>222.21</v>
      </c>
    </row>
    <row r="25" spans="1:7">
      <c r="A25" s="18" t="s">
        <v>73</v>
      </c>
      <c r="B25" s="8" t="s">
        <v>72</v>
      </c>
      <c r="C25" s="3" t="s">
        <v>33</v>
      </c>
      <c r="D25" s="3"/>
      <c r="E25" s="7">
        <v>3416.2</v>
      </c>
    </row>
    <row r="26" spans="1:7">
      <c r="A26" s="29" t="s">
        <v>71</v>
      </c>
      <c r="B26" s="8" t="s">
        <v>72</v>
      </c>
      <c r="C26" s="3" t="s">
        <v>57</v>
      </c>
      <c r="D26" s="3">
        <v>5</v>
      </c>
      <c r="E26" s="7">
        <f>D26*235.95</f>
        <v>1179.75</v>
      </c>
    </row>
    <row r="27" spans="1:7">
      <c r="A27" s="18"/>
      <c r="B27" s="19"/>
      <c r="C27" s="3"/>
      <c r="D27" s="19"/>
      <c r="E27" s="7"/>
    </row>
    <row r="28" spans="1:7" s="13" customFormat="1" ht="14.25">
      <c r="A28" s="9" t="s">
        <v>25</v>
      </c>
      <c r="B28" s="10"/>
      <c r="C28" s="11"/>
      <c r="D28" s="11"/>
      <c r="E28" s="12">
        <f>SUM(E22:E27)</f>
        <v>41213.079999999994</v>
      </c>
    </row>
    <row r="30" spans="1:7" ht="41.25" customHeight="1">
      <c r="A30" s="79" t="s">
        <v>74</v>
      </c>
      <c r="B30" s="79"/>
      <c r="C30" s="79"/>
      <c r="D30" s="79"/>
      <c r="E30" s="79"/>
    </row>
    <row r="31" spans="1:7" ht="37.5" customHeight="1">
      <c r="A31" s="72" t="s">
        <v>21</v>
      </c>
      <c r="B31" s="72"/>
      <c r="C31" s="72"/>
      <c r="D31" s="72"/>
      <c r="E31" s="72"/>
    </row>
    <row r="32" spans="1:7">
      <c r="A32" s="72" t="s">
        <v>20</v>
      </c>
      <c r="B32" s="72"/>
      <c r="C32" s="72"/>
      <c r="D32" s="72"/>
      <c r="E32" s="72"/>
    </row>
    <row r="33" spans="1:5" ht="32.25" customHeight="1">
      <c r="A33" s="72" t="s">
        <v>34</v>
      </c>
      <c r="B33" s="72"/>
      <c r="C33" s="72"/>
      <c r="D33" s="72"/>
      <c r="E33" s="72"/>
    </row>
    <row r="34" spans="1:5">
      <c r="A34" s="72" t="s">
        <v>18</v>
      </c>
      <c r="B34" s="72"/>
      <c r="C34" s="72"/>
      <c r="D34" s="72"/>
      <c r="E34" s="72"/>
    </row>
    <row r="35" spans="1:5">
      <c r="A35" s="80" t="s">
        <v>5</v>
      </c>
      <c r="B35" s="80"/>
      <c r="C35" s="80"/>
      <c r="D35" s="80"/>
      <c r="E35" s="80"/>
    </row>
    <row r="36" spans="1:5">
      <c r="A36" s="72" t="s">
        <v>18</v>
      </c>
      <c r="B36" s="72"/>
      <c r="C36" s="72"/>
      <c r="D36" s="72"/>
      <c r="E36" s="72"/>
    </row>
    <row r="37" spans="1:5">
      <c r="A37" s="81" t="s">
        <v>35</v>
      </c>
      <c r="B37" s="81"/>
      <c r="C37" s="81"/>
      <c r="D37" s="81"/>
      <c r="E37" s="81"/>
    </row>
    <row r="38" spans="1:5">
      <c r="B38" s="78" t="s">
        <v>19</v>
      </c>
      <c r="C38" s="78"/>
      <c r="D38" s="78"/>
      <c r="E38" s="5" t="s">
        <v>6</v>
      </c>
    </row>
    <row r="39" spans="1:5">
      <c r="A39" s="31"/>
      <c r="B39" s="31"/>
      <c r="C39" s="31"/>
      <c r="D39" s="31"/>
      <c r="E39" s="31"/>
    </row>
    <row r="40" spans="1:5">
      <c r="A40" s="81" t="s">
        <v>36</v>
      </c>
      <c r="B40" s="81"/>
      <c r="C40" s="81"/>
      <c r="D40" s="81"/>
      <c r="E40" s="81"/>
    </row>
    <row r="41" spans="1:5">
      <c r="B41" s="78" t="s">
        <v>19</v>
      </c>
      <c r="C41" s="78"/>
      <c r="D41" s="78"/>
      <c r="E41" s="5" t="s">
        <v>6</v>
      </c>
    </row>
    <row r="43" spans="1:5">
      <c r="A43" s="2" t="s">
        <v>44</v>
      </c>
    </row>
    <row r="44" spans="1:5">
      <c r="A44" s="13" t="s">
        <v>37</v>
      </c>
    </row>
    <row r="45" spans="1:5">
      <c r="A45" s="2" t="s">
        <v>41</v>
      </c>
      <c r="B45" s="37">
        <f>'2кв'!B50</f>
        <v>-3965.205000000009</v>
      </c>
    </row>
    <row r="46" spans="1:5">
      <c r="A46" s="14" t="s">
        <v>75</v>
      </c>
      <c r="B46" s="24"/>
    </row>
    <row r="47" spans="1:5">
      <c r="A47" s="2" t="s">
        <v>39</v>
      </c>
      <c r="B47" s="24">
        <v>41513.550000000003</v>
      </c>
    </row>
    <row r="48" spans="1:5" ht="30">
      <c r="A48" s="30" t="s">
        <v>40</v>
      </c>
      <c r="B48" s="24">
        <f>E28</f>
        <v>41213.079999999994</v>
      </c>
    </row>
    <row r="49" spans="1:3">
      <c r="A49" s="13" t="s">
        <v>38</v>
      </c>
      <c r="B49" s="33">
        <f>B45+B47-B48</f>
        <v>-3664.7350000000006</v>
      </c>
      <c r="C49" s="25"/>
    </row>
  </sheetData>
  <mergeCells count="30">
    <mergeCell ref="B41:D41"/>
    <mergeCell ref="A20:E20"/>
    <mergeCell ref="A30:E30"/>
    <mergeCell ref="A31:E31"/>
    <mergeCell ref="A32:E32"/>
    <mergeCell ref="A33:E33"/>
    <mergeCell ref="A34:E34"/>
    <mergeCell ref="A35:E35"/>
    <mergeCell ref="A36:E36"/>
    <mergeCell ref="A37:E37"/>
    <mergeCell ref="B38:D38"/>
    <mergeCell ref="A40:E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4" zoomScaleSheetLayoutView="100" workbookViewId="0">
      <selection activeCell="A26" sqref="A26"/>
    </sheetView>
  </sheetViews>
  <sheetFormatPr defaultColWidth="9.140625" defaultRowHeight="1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6.75" customHeight="1">
      <c r="A2" s="68" t="s">
        <v>12</v>
      </c>
      <c r="B2" s="69"/>
      <c r="C2" s="69"/>
      <c r="D2" s="69"/>
      <c r="E2" s="69"/>
    </row>
    <row r="3" spans="1:5">
      <c r="A3" s="70" t="s">
        <v>76</v>
      </c>
      <c r="B3" s="70"/>
      <c r="C3" s="70"/>
      <c r="D3" s="70"/>
      <c r="E3" s="70"/>
    </row>
    <row r="4" spans="1:5" s="1" customFormat="1" ht="15.75">
      <c r="A4" s="16" t="s">
        <v>13</v>
      </c>
      <c r="B4" s="17"/>
      <c r="C4" s="17"/>
      <c r="D4" s="71" t="s">
        <v>77</v>
      </c>
      <c r="E4" s="71"/>
    </row>
    <row r="5" spans="1:5">
      <c r="A5" s="36"/>
      <c r="B5" s="4"/>
      <c r="C5" s="4"/>
      <c r="D5" s="4"/>
      <c r="E5" s="4"/>
    </row>
    <row r="6" spans="1:5" ht="20.25" customHeight="1">
      <c r="A6" s="72" t="s">
        <v>0</v>
      </c>
      <c r="B6" s="72"/>
      <c r="C6" s="72"/>
      <c r="D6" s="72"/>
      <c r="E6" s="72"/>
    </row>
    <row r="7" spans="1:5" ht="17.25" customHeight="1">
      <c r="A7" s="66" t="s">
        <v>26</v>
      </c>
      <c r="B7" s="66"/>
      <c r="C7" s="66"/>
      <c r="D7" s="66"/>
      <c r="E7" s="66"/>
    </row>
    <row r="8" spans="1:5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8.5" customHeight="1">
      <c r="A10" s="75" t="s">
        <v>14</v>
      </c>
      <c r="B10" s="76"/>
      <c r="C10" s="76"/>
      <c r="D10" s="76"/>
      <c r="E10" s="76"/>
    </row>
    <row r="11" spans="1:5" ht="28.5" customHeight="1">
      <c r="A11" s="72" t="s">
        <v>28</v>
      </c>
      <c r="B11" s="72"/>
      <c r="C11" s="72"/>
      <c r="D11" s="72"/>
      <c r="E11" s="72"/>
    </row>
    <row r="12" spans="1:5" ht="20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18.75" customHeight="1">
      <c r="A14" s="74" t="s">
        <v>2</v>
      </c>
      <c r="B14" s="77"/>
      <c r="C14" s="77"/>
      <c r="D14" s="77"/>
      <c r="E14" s="77"/>
    </row>
    <row r="15" spans="1:5">
      <c r="A15" s="72" t="s">
        <v>23</v>
      </c>
      <c r="B15" s="72"/>
      <c r="C15" s="72"/>
      <c r="D15" s="72"/>
      <c r="E15" s="72"/>
    </row>
    <row r="16" spans="1:5" ht="17.25" customHeight="1">
      <c r="A16" s="74" t="s">
        <v>16</v>
      </c>
      <c r="B16" s="77"/>
      <c r="C16" s="77"/>
      <c r="D16" s="77"/>
      <c r="E16" s="77"/>
    </row>
    <row r="17" spans="1:7" ht="30" customHeight="1">
      <c r="A17" s="72" t="s">
        <v>17</v>
      </c>
      <c r="B17" s="72"/>
      <c r="C17" s="72"/>
      <c r="D17" s="72"/>
      <c r="E17" s="72"/>
    </row>
    <row r="18" spans="1:7" ht="61.5" customHeight="1">
      <c r="A18" s="72" t="s">
        <v>29</v>
      </c>
      <c r="B18" s="72"/>
      <c r="C18" s="72"/>
      <c r="D18" s="72"/>
      <c r="E18" s="72"/>
    </row>
    <row r="19" spans="1:7" ht="31.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5" t="s">
        <v>45</v>
      </c>
      <c r="B22" s="8" t="s">
        <v>42</v>
      </c>
      <c r="C22" s="3" t="s">
        <v>4</v>
      </c>
      <c r="D22" s="3">
        <v>13.02</v>
      </c>
      <c r="E22" s="7">
        <f>D22*F20*G20</f>
        <v>28006.02</v>
      </c>
    </row>
    <row r="23" spans="1:7">
      <c r="A23" s="6" t="s">
        <v>43</v>
      </c>
      <c r="B23" s="8" t="s">
        <v>24</v>
      </c>
      <c r="C23" s="3" t="s">
        <v>4</v>
      </c>
      <c r="D23" s="3">
        <v>3.9</v>
      </c>
      <c r="E23" s="7">
        <f>D23*F20*G20</f>
        <v>8388.9</v>
      </c>
    </row>
    <row r="24" spans="1:7">
      <c r="A24" s="6" t="s">
        <v>31</v>
      </c>
      <c r="B24" s="8" t="s">
        <v>78</v>
      </c>
      <c r="C24" s="3" t="s">
        <v>33</v>
      </c>
      <c r="D24" s="3"/>
      <c r="E24" s="7">
        <v>3071.14</v>
      </c>
    </row>
    <row r="25" spans="1:7">
      <c r="A25" s="38" t="s">
        <v>79</v>
      </c>
      <c r="B25" s="8"/>
      <c r="C25" s="3" t="s">
        <v>57</v>
      </c>
      <c r="D25" s="3">
        <v>16</v>
      </c>
      <c r="E25" s="7">
        <v>3775.2</v>
      </c>
    </row>
    <row r="26" spans="1:7" ht="30">
      <c r="A26" s="38" t="s">
        <v>80</v>
      </c>
      <c r="B26" s="8"/>
      <c r="C26" s="3" t="s">
        <v>33</v>
      </c>
      <c r="D26" s="3">
        <v>32.5</v>
      </c>
      <c r="E26" s="7">
        <v>5905.93</v>
      </c>
    </row>
    <row r="27" spans="1:7" s="13" customFormat="1" ht="14.25">
      <c r="A27" s="9" t="s">
        <v>25</v>
      </c>
      <c r="B27" s="10"/>
      <c r="C27" s="11"/>
      <c r="D27" s="11"/>
      <c r="E27" s="12">
        <f>SUM(E22:E26)</f>
        <v>49147.189999999995</v>
      </c>
    </row>
    <row r="29" spans="1:7" ht="41.25" customHeight="1">
      <c r="A29" s="79" t="s">
        <v>81</v>
      </c>
      <c r="B29" s="79"/>
      <c r="C29" s="79"/>
      <c r="D29" s="79"/>
      <c r="E29" s="79"/>
    </row>
    <row r="30" spans="1:7" ht="37.5" customHeight="1">
      <c r="A30" s="72" t="s">
        <v>21</v>
      </c>
      <c r="B30" s="72"/>
      <c r="C30" s="72"/>
      <c r="D30" s="72"/>
      <c r="E30" s="72"/>
    </row>
    <row r="31" spans="1:7">
      <c r="A31" s="72" t="s">
        <v>20</v>
      </c>
      <c r="B31" s="72"/>
      <c r="C31" s="72"/>
      <c r="D31" s="72"/>
      <c r="E31" s="72"/>
    </row>
    <row r="32" spans="1:7" ht="32.25" customHeight="1">
      <c r="A32" s="72" t="s">
        <v>34</v>
      </c>
      <c r="B32" s="72"/>
      <c r="C32" s="72"/>
      <c r="D32" s="72"/>
      <c r="E32" s="72"/>
    </row>
    <row r="33" spans="1:5">
      <c r="A33" s="72" t="s">
        <v>18</v>
      </c>
      <c r="B33" s="72"/>
      <c r="C33" s="72"/>
      <c r="D33" s="72"/>
      <c r="E33" s="72"/>
    </row>
    <row r="34" spans="1:5">
      <c r="A34" s="80" t="s">
        <v>5</v>
      </c>
      <c r="B34" s="80"/>
      <c r="C34" s="80"/>
      <c r="D34" s="80"/>
      <c r="E34" s="80"/>
    </row>
    <row r="35" spans="1:5">
      <c r="A35" s="72" t="s">
        <v>18</v>
      </c>
      <c r="B35" s="72"/>
      <c r="C35" s="72"/>
      <c r="D35" s="72"/>
      <c r="E35" s="72"/>
    </row>
    <row r="36" spans="1:5">
      <c r="A36" s="81" t="s">
        <v>35</v>
      </c>
      <c r="B36" s="81"/>
      <c r="C36" s="81"/>
      <c r="D36" s="81"/>
      <c r="E36" s="81"/>
    </row>
    <row r="37" spans="1:5">
      <c r="B37" s="78" t="s">
        <v>19</v>
      </c>
      <c r="C37" s="78"/>
      <c r="D37" s="78"/>
      <c r="E37" s="5" t="s">
        <v>6</v>
      </c>
    </row>
    <row r="38" spans="1:5">
      <c r="A38" s="35"/>
      <c r="B38" s="35"/>
      <c r="C38" s="35"/>
      <c r="D38" s="35"/>
      <c r="E38" s="35"/>
    </row>
    <row r="39" spans="1:5">
      <c r="A39" s="81" t="s">
        <v>36</v>
      </c>
      <c r="B39" s="81"/>
      <c r="C39" s="81"/>
      <c r="D39" s="81"/>
      <c r="E39" s="81"/>
    </row>
    <row r="40" spans="1:5">
      <c r="B40" s="78" t="s">
        <v>19</v>
      </c>
      <c r="C40" s="78"/>
      <c r="D40" s="78"/>
      <c r="E40" s="5" t="s">
        <v>6</v>
      </c>
    </row>
    <row r="42" spans="1:5">
      <c r="A42" s="2" t="s">
        <v>44</v>
      </c>
    </row>
    <row r="43" spans="1:5">
      <c r="A43" s="13" t="s">
        <v>37</v>
      </c>
    </row>
    <row r="44" spans="1:5">
      <c r="A44" s="2" t="s">
        <v>41</v>
      </c>
      <c r="B44" s="37">
        <f>'3кв'!B49</f>
        <v>-3664.7350000000006</v>
      </c>
    </row>
    <row r="45" spans="1:5">
      <c r="A45" s="14" t="s">
        <v>75</v>
      </c>
      <c r="B45" s="24"/>
    </row>
    <row r="46" spans="1:5">
      <c r="A46" s="2" t="s">
        <v>39</v>
      </c>
      <c r="B46" s="24">
        <v>41819.39</v>
      </c>
    </row>
    <row r="47" spans="1:5" ht="30">
      <c r="A47" s="34" t="s">
        <v>40</v>
      </c>
      <c r="B47" s="24">
        <f>E27</f>
        <v>49147.189999999995</v>
      </c>
    </row>
    <row r="48" spans="1:5">
      <c r="A48" s="13" t="s">
        <v>38</v>
      </c>
      <c r="B48" s="33">
        <f>B44+B46-B47</f>
        <v>-10992.534999999996</v>
      </c>
      <c r="C48" s="2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BreakPreview" zoomScaleSheetLayoutView="100" workbookViewId="0">
      <selection activeCell="C27" sqref="C27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5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2" t="s">
        <v>82</v>
      </c>
      <c r="B1" s="82"/>
      <c r="C1" s="82"/>
      <c r="D1" s="39"/>
    </row>
    <row r="2" spans="1:5">
      <c r="A2" s="83" t="s">
        <v>83</v>
      </c>
      <c r="B2" s="83"/>
      <c r="C2" s="83"/>
      <c r="D2" s="40"/>
    </row>
    <row r="3" spans="1:5">
      <c r="A3" s="83" t="s">
        <v>84</v>
      </c>
      <c r="B3" s="83"/>
      <c r="C3" s="83"/>
      <c r="D3" s="40"/>
    </row>
    <row r="4" spans="1:5">
      <c r="A4" s="82" t="s">
        <v>106</v>
      </c>
      <c r="B4" s="82"/>
      <c r="C4" s="82"/>
      <c r="D4" s="39"/>
    </row>
    <row r="5" spans="1:5">
      <c r="A5" s="84"/>
      <c r="B5" s="84"/>
      <c r="C5" s="84"/>
    </row>
    <row r="6" spans="1:5">
      <c r="A6" s="40"/>
      <c r="B6" s="41" t="s">
        <v>85</v>
      </c>
      <c r="C6" s="42">
        <f>'1кв'!B48</f>
        <v>20907.52</v>
      </c>
      <c r="D6" s="43"/>
    </row>
    <row r="7" spans="1:5">
      <c r="A7" s="40"/>
      <c r="B7" s="41" t="s">
        <v>107</v>
      </c>
      <c r="C7" s="44"/>
      <c r="D7" s="43"/>
    </row>
    <row r="8" spans="1:5">
      <c r="A8" s="45" t="s">
        <v>86</v>
      </c>
      <c r="B8" s="46" t="s">
        <v>87</v>
      </c>
      <c r="C8" s="47">
        <f>'1кв'!B50+'2кв'!B48+'3кв'!B47+'4кв'!B46</f>
        <v>158630.26</v>
      </c>
      <c r="D8" s="48"/>
    </row>
    <row r="9" spans="1:5">
      <c r="A9" s="17"/>
      <c r="B9" s="46" t="s">
        <v>88</v>
      </c>
      <c r="C9" s="44">
        <f>SUM(C8:C8)</f>
        <v>158630.26</v>
      </c>
      <c r="D9" s="43"/>
    </row>
    <row r="10" spans="1:5">
      <c r="B10" s="85"/>
      <c r="C10" s="86"/>
      <c r="D10" s="49"/>
    </row>
    <row r="11" spans="1:5">
      <c r="A11" s="50" t="s">
        <v>89</v>
      </c>
      <c r="B11" s="15" t="s">
        <v>90</v>
      </c>
      <c r="C11" s="51">
        <f>'1кв'!E22+'2кв'!E22+'3кв'!E22+'4кв'!E22</f>
        <v>107894.16</v>
      </c>
      <c r="D11" s="49"/>
    </row>
    <row r="12" spans="1:5">
      <c r="B12" s="52" t="s">
        <v>43</v>
      </c>
      <c r="C12" s="51">
        <f>'1кв'!E23+'2кв'!E23+'3кв'!E23+'4кв'!E23</f>
        <v>32265</v>
      </c>
      <c r="D12" s="49"/>
      <c r="E12" s="53"/>
    </row>
    <row r="13" spans="1:5" ht="31.5">
      <c r="B13" s="52" t="s">
        <v>91</v>
      </c>
      <c r="C13" s="51">
        <f>'1кв'!E24</f>
        <v>2372.2799999999997</v>
      </c>
      <c r="D13" s="49"/>
    </row>
    <row r="14" spans="1:5">
      <c r="A14" s="50"/>
      <c r="B14" s="54" t="s">
        <v>31</v>
      </c>
      <c r="C14" s="51">
        <f>'1кв'!E25+'2кв'!E24+'3кв'!E24+'4кв'!E24</f>
        <v>10615.039999999999</v>
      </c>
      <c r="D14" s="49"/>
    </row>
    <row r="15" spans="1:5">
      <c r="A15" s="50"/>
      <c r="B15" s="55" t="s">
        <v>108</v>
      </c>
      <c r="C15" s="56">
        <f>'1кв'!E26+'1кв'!E27+'1кв'!E28+'1кв'!E29+'2кв'!E26+'2кв'!E27+'3кв'!E26+'4кв'!E25</f>
        <v>21230.965</v>
      </c>
      <c r="D15" s="49"/>
    </row>
    <row r="16" spans="1:5">
      <c r="A16" s="50"/>
      <c r="B16" s="55" t="s">
        <v>92</v>
      </c>
      <c r="C16" s="51">
        <v>0</v>
      </c>
      <c r="D16" s="49"/>
    </row>
    <row r="17" spans="1:5">
      <c r="A17" s="50"/>
      <c r="B17" s="87" t="s">
        <v>93</v>
      </c>
      <c r="C17" s="51"/>
      <c r="D17" s="49"/>
    </row>
    <row r="18" spans="1:5">
      <c r="A18" s="50"/>
      <c r="B18" s="29" t="s">
        <v>109</v>
      </c>
      <c r="C18" s="51">
        <f>'2кв'!E25</f>
        <v>6830.74</v>
      </c>
      <c r="D18" s="49"/>
    </row>
    <row r="19" spans="1:5">
      <c r="A19" s="50"/>
      <c r="B19" s="18" t="s">
        <v>110</v>
      </c>
      <c r="C19" s="51">
        <f>'3кв'!E25</f>
        <v>3416.2</v>
      </c>
      <c r="D19" s="49"/>
    </row>
    <row r="20" spans="1:5">
      <c r="A20" s="50"/>
      <c r="B20" s="38" t="s">
        <v>111</v>
      </c>
      <c r="C20" s="51">
        <f>'4кв'!E26</f>
        <v>5905.93</v>
      </c>
      <c r="D20" s="49"/>
    </row>
    <row r="21" spans="1:5">
      <c r="A21" s="50"/>
      <c r="B21" s="88"/>
      <c r="C21" s="51"/>
      <c r="D21" s="49"/>
    </row>
    <row r="22" spans="1:5">
      <c r="A22" s="50"/>
      <c r="B22" s="57" t="s">
        <v>94</v>
      </c>
      <c r="C22" s="44">
        <f>SUM(C11:C20)</f>
        <v>190530.315</v>
      </c>
      <c r="D22" s="49"/>
    </row>
    <row r="23" spans="1:5">
      <c r="A23" s="50"/>
      <c r="B23" s="58" t="s">
        <v>95</v>
      </c>
      <c r="C23" s="42">
        <f>(C6+C9)-C22</f>
        <v>-10992.535000000003</v>
      </c>
      <c r="D23" s="49"/>
    </row>
    <row r="24" spans="1:5">
      <c r="A24" s="50"/>
      <c r="B24" s="45"/>
      <c r="C24" s="59"/>
      <c r="D24" s="49"/>
    </row>
    <row r="25" spans="1:5">
      <c r="B25" s="45"/>
      <c r="C25" s="59"/>
      <c r="D25" s="49"/>
      <c r="E25" s="53"/>
    </row>
    <row r="26" spans="1:5">
      <c r="B26" s="45" t="s">
        <v>96</v>
      </c>
      <c r="C26" s="45">
        <v>13989.51</v>
      </c>
      <c r="D26" s="49"/>
    </row>
    <row r="27" spans="1:5">
      <c r="B27" s="45" t="s">
        <v>97</v>
      </c>
      <c r="C27" s="45">
        <v>16211.45</v>
      </c>
      <c r="D27" s="49"/>
    </row>
    <row r="28" spans="1:5">
      <c r="B28" s="60" t="s">
        <v>98</v>
      </c>
      <c r="C28" s="45">
        <f>C26-C27</f>
        <v>-2221.9400000000005</v>
      </c>
      <c r="D28" s="49"/>
    </row>
    <row r="29" spans="1:5">
      <c r="B29" s="45" t="s">
        <v>99</v>
      </c>
      <c r="C29" s="59"/>
      <c r="D29" s="49"/>
    </row>
    <row r="30" spans="1:5">
      <c r="B30" s="45"/>
      <c r="C30" s="61"/>
      <c r="D30" s="49"/>
    </row>
    <row r="31" spans="1:5">
      <c r="B31" s="62"/>
      <c r="C31" s="59"/>
      <c r="D31" s="49"/>
    </row>
    <row r="32" spans="1:5">
      <c r="B32" s="45"/>
      <c r="C32" s="59"/>
      <c r="D32" s="49"/>
    </row>
    <row r="33" spans="1:4">
      <c r="B33" s="45"/>
      <c r="C33" s="59"/>
      <c r="D33" s="49"/>
    </row>
    <row r="34" spans="1:4" s="62" customFormat="1">
      <c r="A34" s="63" t="s">
        <v>100</v>
      </c>
      <c r="B34" s="45" t="s">
        <v>101</v>
      </c>
      <c r="C34" s="59"/>
      <c r="D34" s="64"/>
    </row>
    <row r="35" spans="1:4">
      <c r="B35" s="45" t="s">
        <v>102</v>
      </c>
      <c r="C35" s="59"/>
      <c r="D35" s="49"/>
    </row>
    <row r="36" spans="1:4">
      <c r="B36" s="45" t="s">
        <v>103</v>
      </c>
      <c r="C36" s="59"/>
      <c r="D36" s="49"/>
    </row>
    <row r="37" spans="1:4">
      <c r="A37" s="1" t="s">
        <v>104</v>
      </c>
      <c r="B37" s="45"/>
      <c r="C37" s="59"/>
      <c r="D37" s="49"/>
    </row>
    <row r="38" spans="1:4">
      <c r="B38" s="45"/>
      <c r="C38" s="59"/>
      <c r="D38" s="49"/>
    </row>
    <row r="39" spans="1:4">
      <c r="B39" s="45" t="s">
        <v>105</v>
      </c>
      <c r="C39" s="59"/>
      <c r="D39" s="49"/>
    </row>
    <row r="40" spans="1:4">
      <c r="B40" s="45"/>
      <c r="C40" s="59"/>
      <c r="D40" s="49"/>
    </row>
    <row r="41" spans="1:4">
      <c r="B41" s="45"/>
      <c r="C41" s="59"/>
      <c r="D41" s="49"/>
    </row>
    <row r="42" spans="1:4">
      <c r="B42" s="45"/>
      <c r="C42" s="59"/>
      <c r="D42" s="49"/>
    </row>
    <row r="43" spans="1:4">
      <c r="B43" s="45"/>
      <c r="D43" s="49"/>
    </row>
    <row r="44" spans="1:4">
      <c r="D44" s="49"/>
    </row>
    <row r="45" spans="1:4">
      <c r="D45" s="49"/>
    </row>
    <row r="46" spans="1:4">
      <c r="D46" s="49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2023-02-21T07:52:08Z</dcterms:modified>
</cp:coreProperties>
</file>