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'1кв'!$A$1:$E$49</definedName>
    <definedName name="_xlnm.Print_Area" localSheetId="1">'2кв'!$A$1:$E$49</definedName>
    <definedName name="_xlnm.Print_Area" localSheetId="2">'3кв'!$A$1:$E$51</definedName>
    <definedName name="_xlnm.Print_Area" localSheetId="3">'4кв'!$A$1:$E$48</definedName>
    <definedName name="_xlnm.Print_Area" localSheetId="4">отчет!$A$1:$C$42</definedName>
  </definedNames>
  <calcPr calcId="124519" refMode="R1C1"/>
</workbook>
</file>

<file path=xl/calcChain.xml><?xml version="1.0" encoding="utf-8"?>
<calcChain xmlns="http://schemas.openxmlformats.org/spreadsheetml/2006/main">
  <c r="C19" i="23"/>
  <c r="C18"/>
  <c r="C16"/>
  <c r="C15"/>
  <c r="C14"/>
  <c r="C13"/>
  <c r="C12"/>
  <c r="C9"/>
  <c r="C8"/>
  <c r="C6"/>
  <c r="C28"/>
  <c r="C22" l="1"/>
  <c r="C10"/>
  <c r="C23" l="1"/>
  <c r="B43" i="22"/>
  <c r="B46"/>
  <c r="E23"/>
  <c r="E22"/>
  <c r="E26" s="1"/>
  <c r="B47" s="1"/>
  <c r="B48" l="1"/>
  <c r="B46" i="21"/>
  <c r="E22"/>
  <c r="E29"/>
  <c r="E26" l="1"/>
  <c r="E27"/>
  <c r="E25"/>
  <c r="E24"/>
  <c r="B49" l="1"/>
  <c r="E23"/>
  <c r="B50" l="1"/>
  <c r="B51" s="1"/>
  <c r="B44" i="20"/>
  <c r="B47"/>
  <c r="E23"/>
  <c r="E22"/>
  <c r="E27" s="1"/>
  <c r="B48" s="1"/>
  <c r="B49" l="1"/>
  <c r="B48" i="19"/>
  <c r="B47"/>
  <c r="E24"/>
  <c r="E23"/>
  <c r="E22"/>
  <c r="E27" s="1"/>
  <c r="B49" l="1"/>
</calcChain>
</file>

<file path=xl/sharedStrings.xml><?xml version="1.0" encoding="utf-8"?>
<sst xmlns="http://schemas.openxmlformats.org/spreadsheetml/2006/main" count="268" uniqueCount="102">
  <si>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</si>
  <si>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</si>
  <si>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</si>
  <si>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</si>
  <si>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</si>
  <si>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</si>
  <si>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</si>
  <si>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</si>
  <si>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</si>
  <si>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</si>
  <si>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</si>
  <si>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</si>
  <si>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</si>
  <si>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</si>
  <si>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</si>
  <si>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</si>
  <si>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</si>
  <si>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</si>
  <si>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</si>
  <si>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</si>
  <si>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</si>
  <si>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</si>
  <si>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</si>
  <si>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</si>
  <si>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</si>
  <si>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</si>
  <si>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19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</si>
  <si>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</si>
  <si>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</si>
  <si>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</si>
  <si>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</si>
  <si>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</si>
  <si>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</si>
  <si>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Стоимость материалов</t>
  </si>
  <si>
    <t>Информация для собственников:</t>
  </si>
  <si>
    <t xml:space="preserve">Итого остаток на конец квартала </t>
  </si>
  <si>
    <t>Общая площадь квартир - 716м2</t>
  </si>
  <si>
    <t>в т.ч. Оплачено рем.и содерж.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</si>
  <si>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</si>
  <si>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</si>
  <si>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</si>
  <si>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</si>
  <si>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</si>
  <si>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интернет Квант-телеком</t>
  </si>
  <si>
    <t xml:space="preserve">Заказчик - Собственники МКД, в лице председателя совета МКД  </t>
  </si>
  <si>
    <t xml:space="preserve">именуемый в дальнейшем "Заказчик", в лице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</si>
  <si>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  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</si>
  <si>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t xml:space="preserve">Обработка подъездов хлорсодержащими растворами опрыскивание 1 раз в неделю </t>
  </si>
  <si>
    <t>Предъявлено населению 37267,92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</si>
  <si>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</si>
  <si>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</si>
  <si>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тридцать шесть тысяч двести сорок шесть рублей 24 копеек</t>
  </si>
  <si>
    <t>за 2 квартал 2022 года</t>
  </si>
  <si>
    <t>"30" 06 2022 г.</t>
  </si>
  <si>
    <t>2 квартал</t>
  </si>
  <si>
    <t>ремонт кровли после урагана (смета)</t>
  </si>
  <si>
    <t>апрель</t>
  </si>
  <si>
    <t xml:space="preserve">           2. Всего за период с "01" 04 2022 г. по "30" 06 2022 г. выполнено работ (оказано услуг) на общую сумму тридцать восемь тысяч четыреста двадцать четыре рубля 73 копейки</t>
  </si>
  <si>
    <t>за 3 квартал 2022 года</t>
  </si>
  <si>
    <t>"30" 09 2022 г.</t>
  </si>
  <si>
    <t>3 квартал</t>
  </si>
  <si>
    <t>Частичный ремонт шиферной кровли (кв.4)</t>
  </si>
  <si>
    <t>Демонтаж труб антен на кровле</t>
  </si>
  <si>
    <t>июль</t>
  </si>
  <si>
    <t>август</t>
  </si>
  <si>
    <t>ч/ч</t>
  </si>
  <si>
    <t>Окраска урн, 2 шт</t>
  </si>
  <si>
    <t>Услуги по содержанию многоквартирного дома</t>
  </si>
  <si>
    <t>Предъявлено населению 39995,79</t>
  </si>
  <si>
    <t xml:space="preserve">           2. Всего за период с "01" 07 2022 г. по "30" 09 2022 г. выполнено работ (оказано услуг) на общую сумму сорок тысяч сто два рубля 31 копейка</t>
  </si>
  <si>
    <t>за 4 квартал 2022 года</t>
  </si>
  <si>
    <t>"31" 12 2022 г.</t>
  </si>
  <si>
    <t>4 квартал</t>
  </si>
  <si>
    <t>монтаж почтовых ящиков (смета)</t>
  </si>
  <si>
    <t xml:space="preserve">           2. Всего за период с "01" 10 2022 г. по "31" 12 2022 г. выполнено работ (оказано услуг) на общую сумму сорок девять тысяч восемьсот шестьдесят рублей 10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</si>
  <si>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</si>
  <si>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</si>
  <si>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</si>
  <si>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</si>
  <si>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</si>
  <si>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</si>
  <si>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</si>
  <si>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</si>
  <si>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</si>
  <si>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</si>
  <si>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</si>
  <si>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</si>
  <si>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</si>
  <si>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</si>
  <si>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</si>
  <si>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</si>
  <si>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</si>
  <si>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</si>
  <si>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>Перечень предлагаемых работ на 2023 год.</t>
  </si>
  <si>
    <t xml:space="preserve">Получил: </t>
  </si>
  <si>
    <t>Предложение по структуре тарифа на 2023 год.</t>
  </si>
  <si>
    <t>_____________________________________________</t>
  </si>
  <si>
    <t>по ж.д. ул. Свердлова д.19</t>
  </si>
  <si>
    <t>Начислено всего 154527,42</t>
  </si>
  <si>
    <t>Непредвиденные работы  8,2 ч/ч</t>
  </si>
  <si>
    <t xml:space="preserve">      *ремонт кровли после урагана (смета)</t>
  </si>
  <si>
    <t xml:space="preserve">       *монтаж почтовых ящиков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</si>
</sst>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2" fontId="4" fillId="0" borderId="0" xfId="0" applyNumberFormat="1" applyFont="1"/>
    <xf numFmtId="0" fontId="11" fillId="0" borderId="3" xfId="0" applyFont="1" applyFill="1" applyBorder="1" applyAlignment="1">
      <alignment wrapText="1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5" xfId="0" applyFont="1" applyBorder="1" applyAlignment="1">
      <alignment wrapText="1"/>
    </xf>
    <xf numFmtId="0" fontId="11" fillId="0" borderId="4" xfId="0" applyFont="1" applyBorder="1"/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" fontId="8" fillId="0" borderId="0" xfId="0" applyNumberFormat="1" applyFont="1"/>
    <xf numFmtId="43" fontId="3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14" fontId="12" fillId="0" borderId="0" xfId="0" applyNumberFormat="1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22" zoomScaleSheetLayoutView="100" workbookViewId="0">
      <selection activeCell="A32" sqref="A32:E32"/>
    </sheetView>
  </sheetViews>
  <sheetFormatPr defaultColWidth="9.140625" defaultRowHeight="15"/>
  <cols>
    <col min="1" max="1" width="3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7.5" customHeight="1">
      <c r="A2" s="77" t="s">
        <v>12</v>
      </c>
      <c r="B2" s="78"/>
      <c r="C2" s="78"/>
      <c r="D2" s="78"/>
      <c r="E2" s="78"/>
    </row>
    <row r="3" spans="1:5">
      <c r="A3" s="79" t="s">
        <v>49</v>
      </c>
      <c r="B3" s="79"/>
      <c r="C3" s="79"/>
      <c r="D3" s="79"/>
      <c r="E3" s="79"/>
    </row>
    <row r="4" spans="1:5" s="1" customFormat="1" ht="15.75">
      <c r="A4" s="22" t="s">
        <v>13</v>
      </c>
      <c r="B4" s="23"/>
      <c r="C4" s="23"/>
      <c r="D4" s="80" t="s">
        <v>50</v>
      </c>
      <c r="E4" s="80"/>
    </row>
    <row r="5" spans="1:5">
      <c r="A5" s="20"/>
      <c r="B5" s="4"/>
      <c r="C5" s="4"/>
      <c r="D5" s="4"/>
      <c r="E5" s="4"/>
    </row>
    <row r="6" spans="1:5" ht="17.25" customHeight="1">
      <c r="A6" s="68" t="s">
        <v>0</v>
      </c>
      <c r="B6" s="68"/>
      <c r="C6" s="68"/>
      <c r="D6" s="68"/>
      <c r="E6" s="68"/>
    </row>
    <row r="7" spans="1:5">
      <c r="A7" s="75" t="s">
        <v>26</v>
      </c>
      <c r="B7" s="75"/>
      <c r="C7" s="75"/>
      <c r="D7" s="75"/>
      <c r="E7" s="75"/>
    </row>
    <row r="8" spans="1:5">
      <c r="A8" s="71" t="s">
        <v>1</v>
      </c>
      <c r="B8" s="71"/>
      <c r="C8" s="71"/>
      <c r="D8" s="71"/>
      <c r="E8" s="71"/>
    </row>
    <row r="9" spans="1:5" ht="22.5" customHeight="1">
      <c r="A9" s="68" t="s">
        <v>45</v>
      </c>
      <c r="B9" s="68"/>
      <c r="C9" s="68"/>
      <c r="D9" s="68"/>
      <c r="E9" s="68"/>
    </row>
    <row r="10" spans="1:5" ht="23.25" customHeight="1">
      <c r="A10" s="72" t="s">
        <v>14</v>
      </c>
      <c r="B10" s="73"/>
      <c r="C10" s="73"/>
      <c r="D10" s="73"/>
      <c r="E10" s="73"/>
    </row>
    <row r="11" spans="1:5" ht="29.45" customHeight="1">
      <c r="A11" s="68" t="s">
        <v>46</v>
      </c>
      <c r="B11" s="68"/>
      <c r="C11" s="68"/>
      <c r="D11" s="68"/>
      <c r="E11" s="68"/>
    </row>
    <row r="12" spans="1:5" ht="15.75" customHeight="1">
      <c r="A12" s="71" t="s">
        <v>15</v>
      </c>
      <c r="B12" s="74"/>
      <c r="C12" s="74"/>
      <c r="D12" s="74"/>
      <c r="E12" s="74"/>
    </row>
    <row r="13" spans="1:5">
      <c r="A13" s="68" t="s">
        <v>22</v>
      </c>
      <c r="B13" s="68"/>
      <c r="C13" s="68"/>
      <c r="D13" s="68"/>
      <c r="E13" s="68"/>
    </row>
    <row r="14" spans="1:5" ht="18" customHeight="1">
      <c r="A14" s="71" t="s">
        <v>2</v>
      </c>
      <c r="B14" s="74"/>
      <c r="C14" s="74"/>
      <c r="D14" s="74"/>
      <c r="E14" s="74"/>
    </row>
    <row r="15" spans="1:5" ht="19.5" customHeight="1">
      <c r="A15" s="68" t="s">
        <v>23</v>
      </c>
      <c r="B15" s="68"/>
      <c r="C15" s="68"/>
      <c r="D15" s="68"/>
      <c r="E15" s="68"/>
    </row>
    <row r="16" spans="1:5" ht="10.5" customHeight="1">
      <c r="A16" s="71" t="s">
        <v>16</v>
      </c>
      <c r="B16" s="74"/>
      <c r="C16" s="74"/>
      <c r="D16" s="74"/>
      <c r="E16" s="74"/>
    </row>
    <row r="17" spans="1:7" ht="34.5" customHeight="1">
      <c r="A17" s="68" t="s">
        <v>17</v>
      </c>
      <c r="B17" s="68"/>
      <c r="C17" s="68"/>
      <c r="D17" s="68"/>
      <c r="E17" s="68"/>
    </row>
    <row r="18" spans="1:7" ht="63.75" customHeight="1">
      <c r="A18" s="68" t="s">
        <v>27</v>
      </c>
      <c r="B18" s="68"/>
      <c r="C18" s="68"/>
      <c r="D18" s="68"/>
      <c r="E18" s="68"/>
    </row>
    <row r="19" spans="1:7" ht="33.75" customHeight="1">
      <c r="A19" s="66" t="s">
        <v>28</v>
      </c>
      <c r="B19" s="66"/>
      <c r="C19" s="66"/>
      <c r="D19" s="66"/>
      <c r="E19" s="66"/>
    </row>
    <row r="20" spans="1:7">
      <c r="A20" s="66"/>
      <c r="B20" s="66"/>
      <c r="C20" s="66"/>
      <c r="D20" s="66"/>
      <c r="E20" s="66"/>
      <c r="F20" s="2">
        <v>716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5" t="s">
        <v>41</v>
      </c>
      <c r="B22" s="8" t="s">
        <v>42</v>
      </c>
      <c r="C22" s="3" t="s">
        <v>4</v>
      </c>
      <c r="D22" s="3">
        <v>12.17</v>
      </c>
      <c r="E22" s="7">
        <f>D22*F20*G20</f>
        <v>26141.159999999996</v>
      </c>
    </row>
    <row r="23" spans="1:7">
      <c r="A23" s="6" t="s">
        <v>39</v>
      </c>
      <c r="B23" s="8" t="s">
        <v>24</v>
      </c>
      <c r="C23" s="3" t="s">
        <v>4</v>
      </c>
      <c r="D23" s="3">
        <v>3.6</v>
      </c>
      <c r="E23" s="7">
        <f>D23*F20*G20</f>
        <v>7732.7999999999993</v>
      </c>
    </row>
    <row r="24" spans="1:7" ht="45">
      <c r="A24" s="6" t="s">
        <v>47</v>
      </c>
      <c r="B24" s="8" t="s">
        <v>29</v>
      </c>
      <c r="C24" s="3" t="s">
        <v>4</v>
      </c>
      <c r="D24" s="3"/>
      <c r="E24" s="7">
        <f>790.76*3</f>
        <v>2372.2799999999997</v>
      </c>
    </row>
    <row r="25" spans="1:7">
      <c r="A25" s="6" t="s">
        <v>33</v>
      </c>
      <c r="B25" s="8" t="s">
        <v>29</v>
      </c>
      <c r="C25" s="3" t="s">
        <v>30</v>
      </c>
      <c r="D25" s="3"/>
      <c r="E25" s="18">
        <v>0</v>
      </c>
    </row>
    <row r="26" spans="1:7">
      <c r="A26" s="17"/>
      <c r="B26" s="8"/>
      <c r="C26" s="3"/>
      <c r="D26" s="3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36246.239999999991</v>
      </c>
    </row>
    <row r="29" spans="1:7" ht="35.25" customHeight="1">
      <c r="A29" s="67" t="s">
        <v>51</v>
      </c>
      <c r="B29" s="67"/>
      <c r="C29" s="67"/>
      <c r="D29" s="67"/>
      <c r="E29" s="67"/>
    </row>
    <row r="30" spans="1:7" ht="33.75" customHeight="1">
      <c r="A30" s="68" t="s">
        <v>21</v>
      </c>
      <c r="B30" s="68"/>
      <c r="C30" s="68"/>
      <c r="D30" s="68"/>
      <c r="E30" s="68"/>
    </row>
    <row r="31" spans="1:7">
      <c r="A31" s="68" t="s">
        <v>20</v>
      </c>
      <c r="B31" s="68"/>
      <c r="C31" s="68"/>
      <c r="D31" s="68"/>
      <c r="E31" s="68"/>
    </row>
    <row r="32" spans="1:7" ht="34.5" customHeight="1">
      <c r="A32" s="68" t="s">
        <v>31</v>
      </c>
      <c r="B32" s="68"/>
      <c r="C32" s="68"/>
      <c r="D32" s="68"/>
      <c r="E32" s="68"/>
    </row>
    <row r="33" spans="1:6">
      <c r="A33" s="68" t="s">
        <v>18</v>
      </c>
      <c r="B33" s="68"/>
      <c r="C33" s="68"/>
      <c r="D33" s="68"/>
      <c r="E33" s="68"/>
    </row>
    <row r="34" spans="1:6">
      <c r="A34" s="69" t="s">
        <v>5</v>
      </c>
      <c r="B34" s="69"/>
      <c r="C34" s="69"/>
      <c r="D34" s="69"/>
      <c r="E34" s="69"/>
    </row>
    <row r="35" spans="1:6">
      <c r="A35" s="68" t="s">
        <v>18</v>
      </c>
      <c r="B35" s="68"/>
      <c r="C35" s="68"/>
      <c r="D35" s="68"/>
      <c r="E35" s="68"/>
    </row>
    <row r="36" spans="1:6">
      <c r="A36" s="70" t="s">
        <v>32</v>
      </c>
      <c r="B36" s="70"/>
      <c r="C36" s="70"/>
      <c r="D36" s="70"/>
      <c r="E36" s="70"/>
    </row>
    <row r="37" spans="1:6">
      <c r="B37" s="65" t="s">
        <v>19</v>
      </c>
      <c r="C37" s="65"/>
      <c r="D37" s="65"/>
      <c r="E37" s="5" t="s">
        <v>6</v>
      </c>
    </row>
    <row r="38" spans="1:6">
      <c r="A38" s="19"/>
      <c r="B38" s="19"/>
      <c r="C38" s="19"/>
      <c r="D38" s="19"/>
      <c r="E38" s="19"/>
    </row>
    <row r="39" spans="1:6">
      <c r="A39" s="70" t="s">
        <v>44</v>
      </c>
      <c r="B39" s="70"/>
      <c r="C39" s="70"/>
      <c r="D39" s="70"/>
      <c r="E39" s="70"/>
    </row>
    <row r="40" spans="1:6">
      <c r="B40" s="65" t="s">
        <v>19</v>
      </c>
      <c r="C40" s="65"/>
      <c r="D40" s="65"/>
      <c r="E40" s="5" t="s">
        <v>6</v>
      </c>
    </row>
    <row r="42" spans="1:6">
      <c r="A42" s="2" t="s">
        <v>36</v>
      </c>
    </row>
    <row r="43" spans="1:6">
      <c r="A43" s="13" t="s">
        <v>34</v>
      </c>
    </row>
    <row r="44" spans="1:6">
      <c r="A44" s="2" t="s">
        <v>40</v>
      </c>
      <c r="B44" s="24">
        <v>16965.86</v>
      </c>
    </row>
    <row r="45" spans="1:6">
      <c r="A45" s="14" t="s">
        <v>48</v>
      </c>
      <c r="B45" s="25"/>
    </row>
    <row r="46" spans="1:6">
      <c r="A46" s="2" t="s">
        <v>37</v>
      </c>
      <c r="B46" s="25">
        <v>37267.919999999998</v>
      </c>
    </row>
    <row r="47" spans="1:6">
      <c r="A47" s="2" t="s">
        <v>43</v>
      </c>
      <c r="B47" s="26">
        <f>3*100</f>
        <v>300</v>
      </c>
    </row>
    <row r="48" spans="1:6" ht="30">
      <c r="A48" s="21" t="s">
        <v>38</v>
      </c>
      <c r="B48" s="25">
        <f>E27</f>
        <v>36246.239999999991</v>
      </c>
      <c r="F48" s="16"/>
    </row>
    <row r="49" spans="1:2">
      <c r="A49" s="13" t="s">
        <v>35</v>
      </c>
      <c r="B49" s="24">
        <f>B44+B46+B47-B48</f>
        <v>18287.540000000008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7.5" customHeight="1">
      <c r="A2" s="77" t="s">
        <v>12</v>
      </c>
      <c r="B2" s="78"/>
      <c r="C2" s="78"/>
      <c r="D2" s="78"/>
      <c r="E2" s="78"/>
    </row>
    <row r="3" spans="1:5">
      <c r="A3" s="79" t="s">
        <v>52</v>
      </c>
      <c r="B3" s="79"/>
      <c r="C3" s="79"/>
      <c r="D3" s="79"/>
      <c r="E3" s="79"/>
    </row>
    <row r="4" spans="1:5" s="1" customFormat="1" ht="15.75">
      <c r="A4" s="22" t="s">
        <v>13</v>
      </c>
      <c r="B4" s="23"/>
      <c r="C4" s="23"/>
      <c r="D4" s="80" t="s">
        <v>53</v>
      </c>
      <c r="E4" s="80"/>
    </row>
    <row r="5" spans="1:5">
      <c r="A5" s="28"/>
      <c r="B5" s="4"/>
      <c r="C5" s="4"/>
      <c r="D5" s="4"/>
      <c r="E5" s="4"/>
    </row>
    <row r="6" spans="1:5" ht="17.25" customHeight="1">
      <c r="A6" s="68" t="s">
        <v>0</v>
      </c>
      <c r="B6" s="68"/>
      <c r="C6" s="68"/>
      <c r="D6" s="68"/>
      <c r="E6" s="68"/>
    </row>
    <row r="7" spans="1:5">
      <c r="A7" s="75" t="s">
        <v>26</v>
      </c>
      <c r="B7" s="75"/>
      <c r="C7" s="75"/>
      <c r="D7" s="75"/>
      <c r="E7" s="75"/>
    </row>
    <row r="8" spans="1:5">
      <c r="A8" s="71" t="s">
        <v>1</v>
      </c>
      <c r="B8" s="71"/>
      <c r="C8" s="71"/>
      <c r="D8" s="71"/>
      <c r="E8" s="71"/>
    </row>
    <row r="9" spans="1:5" ht="22.5" customHeight="1">
      <c r="A9" s="68" t="s">
        <v>45</v>
      </c>
      <c r="B9" s="68"/>
      <c r="C9" s="68"/>
      <c r="D9" s="68"/>
      <c r="E9" s="68"/>
    </row>
    <row r="10" spans="1:5" ht="23.25" customHeight="1">
      <c r="A10" s="72" t="s">
        <v>14</v>
      </c>
      <c r="B10" s="73"/>
      <c r="C10" s="73"/>
      <c r="D10" s="73"/>
      <c r="E10" s="73"/>
    </row>
    <row r="11" spans="1:5" ht="29.45" customHeight="1">
      <c r="A11" s="68" t="s">
        <v>46</v>
      </c>
      <c r="B11" s="68"/>
      <c r="C11" s="68"/>
      <c r="D11" s="68"/>
      <c r="E11" s="68"/>
    </row>
    <row r="12" spans="1:5" ht="15.75" customHeight="1">
      <c r="A12" s="71" t="s">
        <v>15</v>
      </c>
      <c r="B12" s="74"/>
      <c r="C12" s="74"/>
      <c r="D12" s="74"/>
      <c r="E12" s="74"/>
    </row>
    <row r="13" spans="1:5">
      <c r="A13" s="68" t="s">
        <v>22</v>
      </c>
      <c r="B13" s="68"/>
      <c r="C13" s="68"/>
      <c r="D13" s="68"/>
      <c r="E13" s="68"/>
    </row>
    <row r="14" spans="1:5" ht="18" customHeight="1">
      <c r="A14" s="71" t="s">
        <v>2</v>
      </c>
      <c r="B14" s="74"/>
      <c r="C14" s="74"/>
      <c r="D14" s="74"/>
      <c r="E14" s="74"/>
    </row>
    <row r="15" spans="1:5" ht="19.5" customHeight="1">
      <c r="A15" s="68" t="s">
        <v>23</v>
      </c>
      <c r="B15" s="68"/>
      <c r="C15" s="68"/>
      <c r="D15" s="68"/>
      <c r="E15" s="68"/>
    </row>
    <row r="16" spans="1:5" ht="10.5" customHeight="1">
      <c r="A16" s="71" t="s">
        <v>16</v>
      </c>
      <c r="B16" s="74"/>
      <c r="C16" s="74"/>
      <c r="D16" s="74"/>
      <c r="E16" s="74"/>
    </row>
    <row r="17" spans="1:7" ht="34.5" customHeight="1">
      <c r="A17" s="68" t="s">
        <v>17</v>
      </c>
      <c r="B17" s="68"/>
      <c r="C17" s="68"/>
      <c r="D17" s="68"/>
      <c r="E17" s="68"/>
    </row>
    <row r="18" spans="1:7" ht="63.75" customHeight="1">
      <c r="A18" s="68" t="s">
        <v>27</v>
      </c>
      <c r="B18" s="68"/>
      <c r="C18" s="68"/>
      <c r="D18" s="68"/>
      <c r="E18" s="68"/>
    </row>
    <row r="19" spans="1:7" ht="33.75" customHeight="1">
      <c r="A19" s="66" t="s">
        <v>28</v>
      </c>
      <c r="B19" s="66"/>
      <c r="C19" s="66"/>
      <c r="D19" s="66"/>
      <c r="E19" s="66"/>
    </row>
    <row r="20" spans="1:7">
      <c r="A20" s="66"/>
      <c r="B20" s="66"/>
      <c r="C20" s="66"/>
      <c r="D20" s="66"/>
      <c r="E20" s="66"/>
      <c r="F20" s="2">
        <v>716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>
      <c r="A22" s="15" t="s">
        <v>41</v>
      </c>
      <c r="B22" s="8" t="s">
        <v>42</v>
      </c>
      <c r="C22" s="3" t="s">
        <v>4</v>
      </c>
      <c r="D22" s="3">
        <v>12.17</v>
      </c>
      <c r="E22" s="7">
        <f>D22*F20*G20</f>
        <v>26141.159999999996</v>
      </c>
    </row>
    <row r="23" spans="1:7">
      <c r="A23" s="6" t="s">
        <v>39</v>
      </c>
      <c r="B23" s="8" t="s">
        <v>24</v>
      </c>
      <c r="C23" s="3" t="s">
        <v>4</v>
      </c>
      <c r="D23" s="3">
        <v>3.6</v>
      </c>
      <c r="E23" s="7">
        <f>D23*F20*G20</f>
        <v>7732.7999999999993</v>
      </c>
    </row>
    <row r="24" spans="1:7">
      <c r="A24" s="6" t="s">
        <v>33</v>
      </c>
      <c r="B24" s="8" t="s">
        <v>54</v>
      </c>
      <c r="C24" s="3" t="s">
        <v>30</v>
      </c>
      <c r="D24" s="3"/>
      <c r="E24" s="18">
        <v>37.5</v>
      </c>
    </row>
    <row r="25" spans="1:7">
      <c r="A25" s="33" t="s">
        <v>55</v>
      </c>
      <c r="B25" s="8" t="s">
        <v>56</v>
      </c>
      <c r="C25" s="3" t="s">
        <v>30</v>
      </c>
      <c r="D25" s="3"/>
      <c r="E25" s="18">
        <v>4513.2700000000004</v>
      </c>
    </row>
    <row r="26" spans="1:7">
      <c r="A26" s="17"/>
      <c r="B26" s="8"/>
      <c r="C26" s="3"/>
      <c r="D26" s="3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38424.729999999996</v>
      </c>
    </row>
    <row r="29" spans="1:7" ht="35.25" customHeight="1">
      <c r="A29" s="67" t="s">
        <v>57</v>
      </c>
      <c r="B29" s="67"/>
      <c r="C29" s="67"/>
      <c r="D29" s="67"/>
      <c r="E29" s="67"/>
    </row>
    <row r="30" spans="1:7" ht="33.75" customHeight="1">
      <c r="A30" s="68" t="s">
        <v>21</v>
      </c>
      <c r="B30" s="68"/>
      <c r="C30" s="68"/>
      <c r="D30" s="68"/>
      <c r="E30" s="68"/>
    </row>
    <row r="31" spans="1:7">
      <c r="A31" s="68" t="s">
        <v>20</v>
      </c>
      <c r="B31" s="68"/>
      <c r="C31" s="68"/>
      <c r="D31" s="68"/>
      <c r="E31" s="68"/>
    </row>
    <row r="32" spans="1:7" ht="34.5" customHeight="1">
      <c r="A32" s="68" t="s">
        <v>31</v>
      </c>
      <c r="B32" s="68"/>
      <c r="C32" s="68"/>
      <c r="D32" s="68"/>
      <c r="E32" s="68"/>
    </row>
    <row r="33" spans="1:6">
      <c r="A33" s="68" t="s">
        <v>18</v>
      </c>
      <c r="B33" s="68"/>
      <c r="C33" s="68"/>
      <c r="D33" s="68"/>
      <c r="E33" s="68"/>
    </row>
    <row r="34" spans="1:6">
      <c r="A34" s="69" t="s">
        <v>5</v>
      </c>
      <c r="B34" s="69"/>
      <c r="C34" s="69"/>
      <c r="D34" s="69"/>
      <c r="E34" s="69"/>
    </row>
    <row r="35" spans="1:6">
      <c r="A35" s="68" t="s">
        <v>18</v>
      </c>
      <c r="B35" s="68"/>
      <c r="C35" s="68"/>
      <c r="D35" s="68"/>
      <c r="E35" s="68"/>
    </row>
    <row r="36" spans="1:6">
      <c r="A36" s="70" t="s">
        <v>32</v>
      </c>
      <c r="B36" s="70"/>
      <c r="C36" s="70"/>
      <c r="D36" s="70"/>
      <c r="E36" s="70"/>
    </row>
    <row r="37" spans="1:6">
      <c r="B37" s="65" t="s">
        <v>19</v>
      </c>
      <c r="C37" s="65"/>
      <c r="D37" s="65"/>
      <c r="E37" s="5" t="s">
        <v>6</v>
      </c>
    </row>
    <row r="38" spans="1:6">
      <c r="A38" s="27"/>
      <c r="B38" s="27"/>
      <c r="C38" s="27"/>
      <c r="D38" s="27"/>
      <c r="E38" s="27"/>
    </row>
    <row r="39" spans="1:6">
      <c r="A39" s="70" t="s">
        <v>44</v>
      </c>
      <c r="B39" s="70"/>
      <c r="C39" s="70"/>
      <c r="D39" s="70"/>
      <c r="E39" s="70"/>
    </row>
    <row r="40" spans="1:6">
      <c r="B40" s="65" t="s">
        <v>19</v>
      </c>
      <c r="C40" s="65"/>
      <c r="D40" s="65"/>
      <c r="E40" s="5" t="s">
        <v>6</v>
      </c>
    </row>
    <row r="42" spans="1:6">
      <c r="A42" s="2" t="s">
        <v>36</v>
      </c>
    </row>
    <row r="43" spans="1:6">
      <c r="A43" s="13" t="s">
        <v>34</v>
      </c>
    </row>
    <row r="44" spans="1:6">
      <c r="A44" s="2" t="s">
        <v>40</v>
      </c>
      <c r="B44" s="24">
        <f>'1кв'!B49</f>
        <v>18287.540000000008</v>
      </c>
    </row>
    <row r="45" spans="1:6">
      <c r="A45" s="14" t="s">
        <v>48</v>
      </c>
      <c r="B45" s="25"/>
    </row>
    <row r="46" spans="1:6">
      <c r="A46" s="2" t="s">
        <v>37</v>
      </c>
      <c r="B46" s="25">
        <v>37267.919999999998</v>
      </c>
    </row>
    <row r="47" spans="1:6">
      <c r="A47" s="2" t="s">
        <v>43</v>
      </c>
      <c r="B47" s="26">
        <f>3*100</f>
        <v>300</v>
      </c>
    </row>
    <row r="48" spans="1:6" ht="30">
      <c r="A48" s="29" t="s">
        <v>38</v>
      </c>
      <c r="B48" s="25">
        <f>E27</f>
        <v>38424.729999999996</v>
      </c>
      <c r="F48" s="16"/>
    </row>
    <row r="49" spans="1:2">
      <c r="A49" s="13" t="s">
        <v>35</v>
      </c>
      <c r="B49" s="24">
        <f>B44+B46+B47-B48</f>
        <v>17430.73000000001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19" zoomScaleSheetLayoutView="100" workbookViewId="0">
      <selection activeCell="A33" sqref="A33:E33"/>
    </sheetView>
  </sheetViews>
  <sheetFormatPr defaultColWidth="9.140625" defaultRowHeight="1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7.5" customHeight="1">
      <c r="A2" s="77" t="s">
        <v>12</v>
      </c>
      <c r="B2" s="78"/>
      <c r="C2" s="78"/>
      <c r="D2" s="78"/>
      <c r="E2" s="78"/>
    </row>
    <row r="3" spans="1:5">
      <c r="A3" s="79" t="s">
        <v>58</v>
      </c>
      <c r="B3" s="79"/>
      <c r="C3" s="79"/>
      <c r="D3" s="79"/>
      <c r="E3" s="79"/>
    </row>
    <row r="4" spans="1:5" s="1" customFormat="1" ht="15.75">
      <c r="A4" s="22" t="s">
        <v>13</v>
      </c>
      <c r="B4" s="23"/>
      <c r="C4" s="23"/>
      <c r="D4" s="80" t="s">
        <v>59</v>
      </c>
      <c r="E4" s="80"/>
    </row>
    <row r="5" spans="1:5">
      <c r="A5" s="32"/>
      <c r="B5" s="4"/>
      <c r="C5" s="4"/>
      <c r="D5" s="4"/>
      <c r="E5" s="4"/>
    </row>
    <row r="6" spans="1:5" ht="17.25" customHeight="1">
      <c r="A6" s="68" t="s">
        <v>0</v>
      </c>
      <c r="B6" s="68"/>
      <c r="C6" s="68"/>
      <c r="D6" s="68"/>
      <c r="E6" s="68"/>
    </row>
    <row r="7" spans="1:5">
      <c r="A7" s="75" t="s">
        <v>26</v>
      </c>
      <c r="B7" s="75"/>
      <c r="C7" s="75"/>
      <c r="D7" s="75"/>
      <c r="E7" s="75"/>
    </row>
    <row r="8" spans="1:5">
      <c r="A8" s="71" t="s">
        <v>1</v>
      </c>
      <c r="B8" s="71"/>
      <c r="C8" s="71"/>
      <c r="D8" s="71"/>
      <c r="E8" s="71"/>
    </row>
    <row r="9" spans="1:5" ht="22.5" customHeight="1">
      <c r="A9" s="68" t="s">
        <v>45</v>
      </c>
      <c r="B9" s="68"/>
      <c r="C9" s="68"/>
      <c r="D9" s="68"/>
      <c r="E9" s="68"/>
    </row>
    <row r="10" spans="1:5" ht="23.25" customHeight="1">
      <c r="A10" s="72" t="s">
        <v>14</v>
      </c>
      <c r="B10" s="73"/>
      <c r="C10" s="73"/>
      <c r="D10" s="73"/>
      <c r="E10" s="73"/>
    </row>
    <row r="11" spans="1:5" ht="29.45" customHeight="1">
      <c r="A11" s="68" t="s">
        <v>46</v>
      </c>
      <c r="B11" s="68"/>
      <c r="C11" s="68"/>
      <c r="D11" s="68"/>
      <c r="E11" s="68"/>
    </row>
    <row r="12" spans="1:5" ht="15.75" customHeight="1">
      <c r="A12" s="71" t="s">
        <v>15</v>
      </c>
      <c r="B12" s="74"/>
      <c r="C12" s="74"/>
      <c r="D12" s="74"/>
      <c r="E12" s="74"/>
    </row>
    <row r="13" spans="1:5">
      <c r="A13" s="68" t="s">
        <v>22</v>
      </c>
      <c r="B13" s="68"/>
      <c r="C13" s="68"/>
      <c r="D13" s="68"/>
      <c r="E13" s="68"/>
    </row>
    <row r="14" spans="1:5" ht="18" customHeight="1">
      <c r="A14" s="71" t="s">
        <v>2</v>
      </c>
      <c r="B14" s="74"/>
      <c r="C14" s="74"/>
      <c r="D14" s="74"/>
      <c r="E14" s="74"/>
    </row>
    <row r="15" spans="1:5" ht="19.5" customHeight="1">
      <c r="A15" s="68" t="s">
        <v>23</v>
      </c>
      <c r="B15" s="68"/>
      <c r="C15" s="68"/>
      <c r="D15" s="68"/>
      <c r="E15" s="68"/>
    </row>
    <row r="16" spans="1:5" ht="10.5" customHeight="1">
      <c r="A16" s="71" t="s">
        <v>16</v>
      </c>
      <c r="B16" s="74"/>
      <c r="C16" s="74"/>
      <c r="D16" s="74"/>
      <c r="E16" s="74"/>
    </row>
    <row r="17" spans="1:7" ht="34.5" customHeight="1">
      <c r="A17" s="68" t="s">
        <v>17</v>
      </c>
      <c r="B17" s="68"/>
      <c r="C17" s="68"/>
      <c r="D17" s="68"/>
      <c r="E17" s="68"/>
    </row>
    <row r="18" spans="1:7" ht="63.75" customHeight="1">
      <c r="A18" s="68" t="s">
        <v>27</v>
      </c>
      <c r="B18" s="68"/>
      <c r="C18" s="68"/>
      <c r="D18" s="68"/>
      <c r="E18" s="68"/>
    </row>
    <row r="19" spans="1:7" ht="33.75" customHeight="1">
      <c r="A19" s="66" t="s">
        <v>28</v>
      </c>
      <c r="B19" s="66"/>
      <c r="C19" s="66"/>
      <c r="D19" s="66"/>
      <c r="E19" s="66"/>
    </row>
    <row r="20" spans="1:7">
      <c r="A20" s="66"/>
      <c r="B20" s="66"/>
      <c r="C20" s="66"/>
      <c r="D20" s="66"/>
      <c r="E20" s="66"/>
      <c r="F20" s="2">
        <v>716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67</v>
      </c>
      <c r="B22" s="8" t="s">
        <v>42</v>
      </c>
      <c r="C22" s="3" t="s">
        <v>4</v>
      </c>
      <c r="D22" s="3">
        <v>13.14</v>
      </c>
      <c r="E22" s="7">
        <f>D22*F20*G20</f>
        <v>28224.720000000001</v>
      </c>
    </row>
    <row r="23" spans="1:7">
      <c r="A23" s="6" t="s">
        <v>39</v>
      </c>
      <c r="B23" s="8" t="s">
        <v>24</v>
      </c>
      <c r="C23" s="3" t="s">
        <v>4</v>
      </c>
      <c r="D23" s="3">
        <v>3.9</v>
      </c>
      <c r="E23" s="7">
        <f>D23*F20*G20</f>
        <v>8377.2000000000007</v>
      </c>
    </row>
    <row r="24" spans="1:7">
      <c r="A24" s="6" t="s">
        <v>33</v>
      </c>
      <c r="B24" s="8" t="s">
        <v>60</v>
      </c>
      <c r="C24" s="3" t="s">
        <v>30</v>
      </c>
      <c r="D24" s="3"/>
      <c r="E24" s="18">
        <f>1375.8+189.8</f>
        <v>1565.6</v>
      </c>
    </row>
    <row r="25" spans="1:7" ht="30">
      <c r="A25" s="33" t="s">
        <v>61</v>
      </c>
      <c r="B25" s="8" t="s">
        <v>63</v>
      </c>
      <c r="C25" s="3" t="s">
        <v>65</v>
      </c>
      <c r="D25" s="3">
        <v>4</v>
      </c>
      <c r="E25" s="18">
        <f>D25*235.95</f>
        <v>943.8</v>
      </c>
    </row>
    <row r="26" spans="1:7">
      <c r="A26" s="37" t="s">
        <v>62</v>
      </c>
      <c r="B26" s="8" t="s">
        <v>64</v>
      </c>
      <c r="C26" s="3" t="s">
        <v>65</v>
      </c>
      <c r="D26" s="3">
        <v>3</v>
      </c>
      <c r="E26" s="18">
        <f t="shared" ref="E26:E27" si="0">D26*235.95</f>
        <v>707.84999999999991</v>
      </c>
    </row>
    <row r="27" spans="1:7">
      <c r="A27" s="37" t="s">
        <v>66</v>
      </c>
      <c r="B27" s="8" t="s">
        <v>63</v>
      </c>
      <c r="C27" s="3" t="s">
        <v>65</v>
      </c>
      <c r="D27" s="3">
        <v>1.2</v>
      </c>
      <c r="E27" s="18">
        <f t="shared" si="0"/>
        <v>283.14</v>
      </c>
    </row>
    <row r="28" spans="1:7">
      <c r="A28" s="17"/>
      <c r="B28" s="8"/>
      <c r="C28" s="3"/>
      <c r="D28" s="3"/>
      <c r="E28" s="7"/>
    </row>
    <row r="29" spans="1:7" s="13" customFormat="1" ht="14.25">
      <c r="A29" s="9" t="s">
        <v>25</v>
      </c>
      <c r="B29" s="10"/>
      <c r="C29" s="11"/>
      <c r="D29" s="11"/>
      <c r="E29" s="12">
        <f>SUM(E22:E28)</f>
        <v>40102.31</v>
      </c>
    </row>
    <row r="31" spans="1:7" ht="35.25" customHeight="1">
      <c r="A31" s="67" t="s">
        <v>69</v>
      </c>
      <c r="B31" s="67"/>
      <c r="C31" s="67"/>
      <c r="D31" s="67"/>
      <c r="E31" s="67"/>
    </row>
    <row r="32" spans="1:7" ht="33.75" customHeight="1">
      <c r="A32" s="68" t="s">
        <v>21</v>
      </c>
      <c r="B32" s="68"/>
      <c r="C32" s="68"/>
      <c r="D32" s="68"/>
      <c r="E32" s="68"/>
    </row>
    <row r="33" spans="1:5">
      <c r="A33" s="68" t="s">
        <v>20</v>
      </c>
      <c r="B33" s="68"/>
      <c r="C33" s="68"/>
      <c r="D33" s="68"/>
      <c r="E33" s="68"/>
    </row>
    <row r="34" spans="1:5" ht="34.5" customHeight="1">
      <c r="A34" s="68" t="s">
        <v>31</v>
      </c>
      <c r="B34" s="68"/>
      <c r="C34" s="68"/>
      <c r="D34" s="68"/>
      <c r="E34" s="68"/>
    </row>
    <row r="35" spans="1:5">
      <c r="A35" s="68" t="s">
        <v>18</v>
      </c>
      <c r="B35" s="68"/>
      <c r="C35" s="68"/>
      <c r="D35" s="68"/>
      <c r="E35" s="68"/>
    </row>
    <row r="36" spans="1:5">
      <c r="A36" s="69" t="s">
        <v>5</v>
      </c>
      <c r="B36" s="69"/>
      <c r="C36" s="69"/>
      <c r="D36" s="69"/>
      <c r="E36" s="69"/>
    </row>
    <row r="37" spans="1:5">
      <c r="A37" s="68" t="s">
        <v>18</v>
      </c>
      <c r="B37" s="68"/>
      <c r="C37" s="68"/>
      <c r="D37" s="68"/>
      <c r="E37" s="68"/>
    </row>
    <row r="38" spans="1:5">
      <c r="A38" s="70" t="s">
        <v>32</v>
      </c>
      <c r="B38" s="70"/>
      <c r="C38" s="70"/>
      <c r="D38" s="70"/>
      <c r="E38" s="70"/>
    </row>
    <row r="39" spans="1:5">
      <c r="B39" s="65" t="s">
        <v>19</v>
      </c>
      <c r="C39" s="65"/>
      <c r="D39" s="65"/>
      <c r="E39" s="5" t="s">
        <v>6</v>
      </c>
    </row>
    <row r="40" spans="1:5">
      <c r="A40" s="31"/>
      <c r="B40" s="31"/>
      <c r="C40" s="31"/>
      <c r="D40" s="31"/>
      <c r="E40" s="31"/>
    </row>
    <row r="41" spans="1:5">
      <c r="A41" s="70" t="s">
        <v>44</v>
      </c>
      <c r="B41" s="70"/>
      <c r="C41" s="70"/>
      <c r="D41" s="70"/>
      <c r="E41" s="70"/>
    </row>
    <row r="42" spans="1:5">
      <c r="B42" s="65" t="s">
        <v>19</v>
      </c>
      <c r="C42" s="65"/>
      <c r="D42" s="65"/>
      <c r="E42" s="5" t="s">
        <v>6</v>
      </c>
    </row>
    <row r="44" spans="1:5">
      <c r="A44" s="2" t="s">
        <v>36</v>
      </c>
    </row>
    <row r="45" spans="1:5">
      <c r="A45" s="13" t="s">
        <v>34</v>
      </c>
    </row>
    <row r="46" spans="1:5">
      <c r="A46" s="2" t="s">
        <v>40</v>
      </c>
      <c r="B46" s="24">
        <f>'2кв'!B49</f>
        <v>17430.73000000001</v>
      </c>
    </row>
    <row r="47" spans="1:5">
      <c r="A47" s="14" t="s">
        <v>68</v>
      </c>
      <c r="B47" s="25"/>
    </row>
    <row r="48" spans="1:5">
      <c r="A48" s="2" t="s">
        <v>37</v>
      </c>
      <c r="B48" s="25">
        <v>39086.5</v>
      </c>
    </row>
    <row r="49" spans="1:6">
      <c r="A49" s="2" t="s">
        <v>43</v>
      </c>
      <c r="B49" s="26">
        <f>3*100</f>
        <v>300</v>
      </c>
    </row>
    <row r="50" spans="1:6" ht="30">
      <c r="A50" s="30" t="s">
        <v>38</v>
      </c>
      <c r="B50" s="25">
        <f>E29</f>
        <v>40102.31</v>
      </c>
      <c r="F50" s="16"/>
    </row>
    <row r="51" spans="1:6">
      <c r="A51" s="13" t="s">
        <v>35</v>
      </c>
      <c r="B51" s="24">
        <f>B46+B48+B49-B50</f>
        <v>16714.920000000013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37" zoomScaleSheetLayoutView="100" workbookViewId="0">
      <selection activeCell="A25" sqref="A25"/>
    </sheetView>
  </sheetViews>
  <sheetFormatPr defaultColWidth="9.140625" defaultRowHeight="15"/>
  <cols>
    <col min="1" max="1" width="35.7109375" style="2" customWidth="1"/>
    <col min="2" max="2" width="20.28515625" style="2" customWidth="1"/>
    <col min="3" max="3" width="13" style="2" customWidth="1"/>
    <col min="4" max="4" width="14.140625" style="2" customWidth="1"/>
    <col min="5" max="5" width="13.140625" style="2" customWidth="1"/>
    <col min="6" max="6" width="9.42578125" style="2" bestFit="1" customWidth="1"/>
    <col min="7" max="16384" width="9.140625" style="2"/>
  </cols>
  <sheetData>
    <row r="1" spans="1:5" ht="15.75">
      <c r="A1" s="76" t="s">
        <v>11</v>
      </c>
      <c r="B1" s="76"/>
      <c r="C1" s="76"/>
      <c r="D1" s="76"/>
      <c r="E1" s="76"/>
    </row>
    <row r="2" spans="1:5" ht="37.5" customHeight="1">
      <c r="A2" s="77" t="s">
        <v>12</v>
      </c>
      <c r="B2" s="78"/>
      <c r="C2" s="78"/>
      <c r="D2" s="78"/>
      <c r="E2" s="78"/>
    </row>
    <row r="3" spans="1:5">
      <c r="A3" s="79" t="s">
        <v>70</v>
      </c>
      <c r="B3" s="79"/>
      <c r="C3" s="79"/>
      <c r="D3" s="79"/>
      <c r="E3" s="79"/>
    </row>
    <row r="4" spans="1:5" s="1" customFormat="1" ht="15.75">
      <c r="A4" s="22" t="s">
        <v>13</v>
      </c>
      <c r="B4" s="23"/>
      <c r="C4" s="23"/>
      <c r="D4" s="80" t="s">
        <v>71</v>
      </c>
      <c r="E4" s="80"/>
    </row>
    <row r="5" spans="1:5">
      <c r="A5" s="36"/>
      <c r="B5" s="4"/>
      <c r="C5" s="4"/>
      <c r="D5" s="4"/>
      <c r="E5" s="4"/>
    </row>
    <row r="6" spans="1:5" ht="17.25" customHeight="1">
      <c r="A6" s="68" t="s">
        <v>0</v>
      </c>
      <c r="B6" s="68"/>
      <c r="C6" s="68"/>
      <c r="D6" s="68"/>
      <c r="E6" s="68"/>
    </row>
    <row r="7" spans="1:5">
      <c r="A7" s="75" t="s">
        <v>26</v>
      </c>
      <c r="B7" s="75"/>
      <c r="C7" s="75"/>
      <c r="D7" s="75"/>
      <c r="E7" s="75"/>
    </row>
    <row r="8" spans="1:5">
      <c r="A8" s="71" t="s">
        <v>1</v>
      </c>
      <c r="B8" s="71"/>
      <c r="C8" s="71"/>
      <c r="D8" s="71"/>
      <c r="E8" s="71"/>
    </row>
    <row r="9" spans="1:5" ht="22.5" customHeight="1">
      <c r="A9" s="68" t="s">
        <v>45</v>
      </c>
      <c r="B9" s="68"/>
      <c r="C9" s="68"/>
      <c r="D9" s="68"/>
      <c r="E9" s="68"/>
    </row>
    <row r="10" spans="1:5" ht="23.25" customHeight="1">
      <c r="A10" s="72" t="s">
        <v>14</v>
      </c>
      <c r="B10" s="73"/>
      <c r="C10" s="73"/>
      <c r="D10" s="73"/>
      <c r="E10" s="73"/>
    </row>
    <row r="11" spans="1:5" ht="29.45" customHeight="1">
      <c r="A11" s="68" t="s">
        <v>46</v>
      </c>
      <c r="B11" s="68"/>
      <c r="C11" s="68"/>
      <c r="D11" s="68"/>
      <c r="E11" s="68"/>
    </row>
    <row r="12" spans="1:5" ht="15.75" customHeight="1">
      <c r="A12" s="71" t="s">
        <v>15</v>
      </c>
      <c r="B12" s="74"/>
      <c r="C12" s="74"/>
      <c r="D12" s="74"/>
      <c r="E12" s="74"/>
    </row>
    <row r="13" spans="1:5">
      <c r="A13" s="68" t="s">
        <v>22</v>
      </c>
      <c r="B13" s="68"/>
      <c r="C13" s="68"/>
      <c r="D13" s="68"/>
      <c r="E13" s="68"/>
    </row>
    <row r="14" spans="1:5" ht="18" customHeight="1">
      <c r="A14" s="71" t="s">
        <v>2</v>
      </c>
      <c r="B14" s="74"/>
      <c r="C14" s="74"/>
      <c r="D14" s="74"/>
      <c r="E14" s="74"/>
    </row>
    <row r="15" spans="1:5" ht="19.5" customHeight="1">
      <c r="A15" s="68" t="s">
        <v>23</v>
      </c>
      <c r="B15" s="68"/>
      <c r="C15" s="68"/>
      <c r="D15" s="68"/>
      <c r="E15" s="68"/>
    </row>
    <row r="16" spans="1:5" ht="10.5" customHeight="1">
      <c r="A16" s="71" t="s">
        <v>16</v>
      </c>
      <c r="B16" s="74"/>
      <c r="C16" s="74"/>
      <c r="D16" s="74"/>
      <c r="E16" s="74"/>
    </row>
    <row r="17" spans="1:7" ht="34.5" customHeight="1">
      <c r="A17" s="68" t="s">
        <v>17</v>
      </c>
      <c r="B17" s="68"/>
      <c r="C17" s="68"/>
      <c r="D17" s="68"/>
      <c r="E17" s="68"/>
    </row>
    <row r="18" spans="1:7" ht="63.75" customHeight="1">
      <c r="A18" s="68" t="s">
        <v>27</v>
      </c>
      <c r="B18" s="68"/>
      <c r="C18" s="68"/>
      <c r="D18" s="68"/>
      <c r="E18" s="68"/>
    </row>
    <row r="19" spans="1:7" ht="33.75" customHeight="1">
      <c r="A19" s="66" t="s">
        <v>28</v>
      </c>
      <c r="B19" s="66"/>
      <c r="C19" s="66"/>
      <c r="D19" s="66"/>
      <c r="E19" s="66"/>
    </row>
    <row r="20" spans="1:7">
      <c r="A20" s="66"/>
      <c r="B20" s="66"/>
      <c r="C20" s="66"/>
      <c r="D20" s="66"/>
      <c r="E20" s="66"/>
      <c r="F20" s="2">
        <v>716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67</v>
      </c>
      <c r="B22" s="8" t="s">
        <v>42</v>
      </c>
      <c r="C22" s="3" t="s">
        <v>4</v>
      </c>
      <c r="D22" s="3">
        <v>13.14</v>
      </c>
      <c r="E22" s="7">
        <f>D22*F20*G20</f>
        <v>28224.720000000001</v>
      </c>
    </row>
    <row r="23" spans="1:7">
      <c r="A23" s="6" t="s">
        <v>39</v>
      </c>
      <c r="B23" s="8" t="s">
        <v>24</v>
      </c>
      <c r="C23" s="3" t="s">
        <v>4</v>
      </c>
      <c r="D23" s="3">
        <v>3.9</v>
      </c>
      <c r="E23" s="7">
        <f>D23*F20*G20</f>
        <v>8377.2000000000007</v>
      </c>
    </row>
    <row r="24" spans="1:7">
      <c r="A24" s="6" t="s">
        <v>33</v>
      </c>
      <c r="B24" s="8" t="s">
        <v>72</v>
      </c>
      <c r="C24" s="3" t="s">
        <v>30</v>
      </c>
      <c r="D24" s="3"/>
      <c r="E24" s="18">
        <v>4918</v>
      </c>
    </row>
    <row r="25" spans="1:7">
      <c r="A25" s="38" t="s">
        <v>73</v>
      </c>
      <c r="B25" s="8"/>
      <c r="C25" s="3" t="s">
        <v>30</v>
      </c>
      <c r="D25" s="3">
        <v>8.4</v>
      </c>
      <c r="E25" s="7">
        <v>8340.18</v>
      </c>
    </row>
    <row r="26" spans="1:7">
      <c r="A26" s="9" t="s">
        <v>25</v>
      </c>
      <c r="B26" s="10"/>
      <c r="C26" s="11"/>
      <c r="D26" s="11"/>
      <c r="E26" s="12">
        <f>SUM(E22:E25)</f>
        <v>49860.1</v>
      </c>
    </row>
    <row r="28" spans="1:7">
      <c r="A28" s="67" t="s">
        <v>74</v>
      </c>
      <c r="B28" s="67"/>
      <c r="C28" s="67"/>
      <c r="D28" s="67"/>
      <c r="E28" s="67"/>
    </row>
    <row r="29" spans="1:7" s="13" customFormat="1">
      <c r="A29" s="68" t="s">
        <v>21</v>
      </c>
      <c r="B29" s="68"/>
      <c r="C29" s="68"/>
      <c r="D29" s="68"/>
      <c r="E29" s="68"/>
    </row>
    <row r="30" spans="1:7">
      <c r="A30" s="68" t="s">
        <v>20</v>
      </c>
      <c r="B30" s="68"/>
      <c r="C30" s="68"/>
      <c r="D30" s="68"/>
      <c r="E30" s="68"/>
    </row>
    <row r="31" spans="1:7" ht="35.25" customHeight="1">
      <c r="A31" s="68" t="s">
        <v>31</v>
      </c>
      <c r="B31" s="68"/>
      <c r="C31" s="68"/>
      <c r="D31" s="68"/>
      <c r="E31" s="68"/>
    </row>
    <row r="32" spans="1:7" ht="33.75" customHeight="1">
      <c r="A32" s="68" t="s">
        <v>18</v>
      </c>
      <c r="B32" s="68"/>
      <c r="C32" s="68"/>
      <c r="D32" s="68"/>
      <c r="E32" s="68"/>
    </row>
    <row r="33" spans="1:5">
      <c r="A33" s="69" t="s">
        <v>5</v>
      </c>
      <c r="B33" s="69"/>
      <c r="C33" s="69"/>
      <c r="D33" s="69"/>
      <c r="E33" s="69"/>
    </row>
    <row r="34" spans="1:5" ht="34.5" customHeight="1">
      <c r="A34" s="68" t="s">
        <v>18</v>
      </c>
      <c r="B34" s="68"/>
      <c r="C34" s="68"/>
      <c r="D34" s="68"/>
      <c r="E34" s="68"/>
    </row>
    <row r="35" spans="1:5">
      <c r="A35" s="70" t="s">
        <v>32</v>
      </c>
      <c r="B35" s="70"/>
      <c r="C35" s="70"/>
      <c r="D35" s="70"/>
      <c r="E35" s="70"/>
    </row>
    <row r="36" spans="1:5">
      <c r="B36" s="65" t="s">
        <v>19</v>
      </c>
      <c r="C36" s="65"/>
      <c r="D36" s="65"/>
      <c r="E36" s="5" t="s">
        <v>6</v>
      </c>
    </row>
    <row r="37" spans="1:5">
      <c r="A37" s="35"/>
      <c r="B37" s="35"/>
      <c r="C37" s="35"/>
      <c r="D37" s="35"/>
      <c r="E37" s="35"/>
    </row>
    <row r="38" spans="1:5">
      <c r="A38" s="70" t="s">
        <v>44</v>
      </c>
      <c r="B38" s="70"/>
      <c r="C38" s="70"/>
      <c r="D38" s="70"/>
      <c r="E38" s="70"/>
    </row>
    <row r="39" spans="1:5">
      <c r="B39" s="65" t="s">
        <v>19</v>
      </c>
      <c r="C39" s="65"/>
      <c r="D39" s="65"/>
      <c r="E39" s="5" t="s">
        <v>6</v>
      </c>
    </row>
    <row r="41" spans="1:5">
      <c r="A41" s="2" t="s">
        <v>36</v>
      </c>
    </row>
    <row r="42" spans="1:5">
      <c r="A42" s="13" t="s">
        <v>34</v>
      </c>
    </row>
    <row r="43" spans="1:5">
      <c r="A43" s="2" t="s">
        <v>40</v>
      </c>
      <c r="B43" s="24">
        <f>'3кв'!B51</f>
        <v>16714.920000000013</v>
      </c>
    </row>
    <row r="44" spans="1:5">
      <c r="A44" s="14" t="s">
        <v>68</v>
      </c>
      <c r="B44" s="25"/>
    </row>
    <row r="45" spans="1:5">
      <c r="A45" s="2" t="s">
        <v>37</v>
      </c>
      <c r="B45" s="25">
        <v>39995.79</v>
      </c>
    </row>
    <row r="46" spans="1:5">
      <c r="A46" s="2" t="s">
        <v>43</v>
      </c>
      <c r="B46" s="26">
        <f>3*100</f>
        <v>300</v>
      </c>
    </row>
    <row r="47" spans="1:5" ht="30">
      <c r="A47" s="34" t="s">
        <v>38</v>
      </c>
      <c r="B47" s="25">
        <f>E26</f>
        <v>49860.1</v>
      </c>
    </row>
    <row r="48" spans="1:5">
      <c r="A48" s="13" t="s">
        <v>35</v>
      </c>
      <c r="B48" s="24">
        <f>B43+B45+B46-B47</f>
        <v>7150.6100000000151</v>
      </c>
    </row>
    <row r="50" spans="6:6">
      <c r="F50" s="16"/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4"/>
  <sheetViews>
    <sheetView tabSelected="1" view="pageBreakPreview" topLeftCell="A4" zoomScaleSheetLayoutView="100" workbookViewId="0">
      <selection activeCell="A43" sqref="A43:XFD44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4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3" t="s">
        <v>75</v>
      </c>
      <c r="B1" s="83"/>
      <c r="C1" s="83"/>
      <c r="D1" s="39"/>
    </row>
    <row r="2" spans="1:5">
      <c r="A2" s="84" t="s">
        <v>76</v>
      </c>
      <c r="B2" s="84"/>
      <c r="C2" s="84"/>
      <c r="D2" s="40"/>
    </row>
    <row r="3" spans="1:5">
      <c r="A3" s="84" t="s">
        <v>77</v>
      </c>
      <c r="B3" s="84"/>
      <c r="C3" s="84"/>
      <c r="D3" s="40"/>
    </row>
    <row r="4" spans="1:5">
      <c r="A4" s="83" t="s">
        <v>97</v>
      </c>
      <c r="B4" s="83"/>
      <c r="C4" s="83"/>
      <c r="D4" s="39"/>
    </row>
    <row r="5" spans="1:5">
      <c r="A5" s="85"/>
      <c r="B5" s="85"/>
      <c r="C5" s="85"/>
    </row>
    <row r="6" spans="1:5">
      <c r="A6" s="40"/>
      <c r="B6" s="41" t="s">
        <v>78</v>
      </c>
      <c r="C6" s="42">
        <f>'1кв'!B44</f>
        <v>16965.86</v>
      </c>
      <c r="D6" s="43"/>
    </row>
    <row r="7" spans="1:5">
      <c r="A7" s="40"/>
      <c r="B7" s="41" t="s">
        <v>98</v>
      </c>
      <c r="C7" s="44"/>
      <c r="D7" s="43"/>
    </row>
    <row r="8" spans="1:5">
      <c r="A8" s="45" t="s">
        <v>79</v>
      </c>
      <c r="B8" s="46" t="s">
        <v>80</v>
      </c>
      <c r="C8" s="47">
        <f>'1кв'!B46+'2кв'!B46+'3кв'!B48+'4кв'!B45</f>
        <v>153618.13</v>
      </c>
      <c r="D8" s="48"/>
    </row>
    <row r="9" spans="1:5">
      <c r="A9" s="45"/>
      <c r="B9" s="2" t="s">
        <v>43</v>
      </c>
      <c r="C9" s="47">
        <f>'1кв'!B47+'2кв'!B47+'3кв'!B49+'4кв'!B46</f>
        <v>1200</v>
      </c>
      <c r="D9" s="48"/>
    </row>
    <row r="10" spans="1:5">
      <c r="A10" s="23"/>
      <c r="B10" s="46" t="s">
        <v>81</v>
      </c>
      <c r="C10" s="44">
        <f>SUM(C8:C9)</f>
        <v>154818.13</v>
      </c>
      <c r="D10" s="43"/>
    </row>
    <row r="11" spans="1:5">
      <c r="B11" s="81"/>
      <c r="C11" s="82"/>
      <c r="D11" s="49"/>
    </row>
    <row r="12" spans="1:5">
      <c r="A12" s="50" t="s">
        <v>82</v>
      </c>
      <c r="B12" s="15" t="s">
        <v>83</v>
      </c>
      <c r="C12" s="51">
        <f>'1кв'!E22+'2кв'!E22+'3кв'!E22+'4кв'!E22</f>
        <v>108731.76</v>
      </c>
      <c r="D12" s="49"/>
    </row>
    <row r="13" spans="1:5">
      <c r="B13" s="52" t="s">
        <v>39</v>
      </c>
      <c r="C13" s="51">
        <f>'1кв'!E23+'2кв'!E23+'3кв'!E23+'4кв'!E23</f>
        <v>32220</v>
      </c>
      <c r="D13" s="49"/>
      <c r="E13" s="53"/>
    </row>
    <row r="14" spans="1:5" ht="31.5">
      <c r="B14" s="52" t="s">
        <v>47</v>
      </c>
      <c r="C14" s="51">
        <f>'1кв'!E24</f>
        <v>2372.2799999999997</v>
      </c>
      <c r="D14" s="49"/>
    </row>
    <row r="15" spans="1:5">
      <c r="A15" s="50"/>
      <c r="B15" s="54" t="s">
        <v>33</v>
      </c>
      <c r="C15" s="51">
        <f>'1кв'!E25+'2кв'!E24+'3кв'!E24+'4кв'!E24</f>
        <v>6521.1</v>
      </c>
      <c r="D15" s="49"/>
    </row>
    <row r="16" spans="1:5">
      <c r="A16" s="50"/>
      <c r="B16" s="55" t="s">
        <v>99</v>
      </c>
      <c r="C16" s="56">
        <f>'3кв'!E25+'3кв'!E26+'3кв'!E27</f>
        <v>1934.79</v>
      </c>
      <c r="D16" s="49"/>
    </row>
    <row r="17" spans="1:5">
      <c r="A17" s="50"/>
      <c r="B17" s="55" t="s">
        <v>84</v>
      </c>
      <c r="C17" s="51">
        <v>0</v>
      </c>
      <c r="D17" s="49"/>
    </row>
    <row r="18" spans="1:5">
      <c r="A18" s="50"/>
      <c r="B18" s="33" t="s">
        <v>100</v>
      </c>
      <c r="C18" s="51">
        <f>'2кв'!E25</f>
        <v>4513.2700000000004</v>
      </c>
      <c r="D18" s="49"/>
    </row>
    <row r="19" spans="1:5">
      <c r="A19" s="50"/>
      <c r="B19" s="38" t="s">
        <v>101</v>
      </c>
      <c r="C19" s="51">
        <f>'4кв'!E25</f>
        <v>8340.18</v>
      </c>
      <c r="D19" s="49"/>
    </row>
    <row r="20" spans="1:5">
      <c r="A20" s="50"/>
      <c r="B20" s="55"/>
      <c r="C20" s="51"/>
      <c r="D20" s="49"/>
    </row>
    <row r="21" spans="1:5">
      <c r="A21" s="50"/>
      <c r="B21" s="55" t="s">
        <v>85</v>
      </c>
      <c r="C21" s="51"/>
      <c r="D21" s="49"/>
    </row>
    <row r="22" spans="1:5">
      <c r="A22" s="50"/>
      <c r="B22" s="57" t="s">
        <v>86</v>
      </c>
      <c r="C22" s="44">
        <f>SUM(C12:C19)</f>
        <v>164633.38</v>
      </c>
      <c r="D22" s="49"/>
    </row>
    <row r="23" spans="1:5">
      <c r="A23" s="50"/>
      <c r="B23" s="58" t="s">
        <v>87</v>
      </c>
      <c r="C23" s="42">
        <f>(C6+C10)-C22</f>
        <v>7150.609999999986</v>
      </c>
      <c r="D23" s="49"/>
    </row>
    <row r="24" spans="1:5">
      <c r="A24" s="50"/>
      <c r="B24" s="45"/>
      <c r="C24" s="59"/>
      <c r="D24" s="49"/>
    </row>
    <row r="25" spans="1:5">
      <c r="B25" s="45"/>
      <c r="C25" s="59"/>
      <c r="D25" s="49"/>
      <c r="E25" s="53"/>
    </row>
    <row r="26" spans="1:5">
      <c r="B26" s="45" t="s">
        <v>88</v>
      </c>
      <c r="C26" s="45">
        <v>12422.64</v>
      </c>
      <c r="D26" s="49"/>
    </row>
    <row r="27" spans="1:5">
      <c r="B27" s="45" t="s">
        <v>89</v>
      </c>
      <c r="C27" s="45">
        <v>13331.93</v>
      </c>
      <c r="D27" s="49"/>
    </row>
    <row r="28" spans="1:5">
      <c r="B28" s="60" t="s">
        <v>90</v>
      </c>
      <c r="C28" s="45">
        <f>C26-C27</f>
        <v>-909.29000000000087</v>
      </c>
      <c r="D28" s="49"/>
    </row>
    <row r="29" spans="1:5">
      <c r="B29" s="45" t="s">
        <v>91</v>
      </c>
      <c r="C29" s="59"/>
      <c r="D29" s="49"/>
    </row>
    <row r="30" spans="1:5">
      <c r="B30" s="45"/>
      <c r="C30" s="62"/>
      <c r="D30" s="49"/>
    </row>
    <row r="31" spans="1:5">
      <c r="B31" s="61"/>
      <c r="C31" s="59"/>
      <c r="D31" s="49"/>
    </row>
    <row r="32" spans="1:5">
      <c r="B32" s="45"/>
      <c r="C32" s="59"/>
      <c r="D32" s="49"/>
    </row>
    <row r="33" spans="1:4">
      <c r="B33" s="45"/>
      <c r="C33" s="59"/>
      <c r="D33" s="49"/>
    </row>
    <row r="34" spans="1:4" s="61" customFormat="1">
      <c r="A34" s="1"/>
      <c r="B34" s="45" t="s">
        <v>92</v>
      </c>
      <c r="C34" s="59"/>
      <c r="D34" s="63"/>
    </row>
    <row r="35" spans="1:4">
      <c r="B35" s="45" t="s">
        <v>93</v>
      </c>
      <c r="C35" s="59"/>
      <c r="D35" s="49"/>
    </row>
    <row r="36" spans="1:4">
      <c r="A36" s="1" t="s">
        <v>94</v>
      </c>
      <c r="B36" s="45" t="s">
        <v>95</v>
      </c>
      <c r="C36" s="59"/>
      <c r="D36" s="49"/>
    </row>
    <row r="37" spans="1:4">
      <c r="B37" s="45"/>
      <c r="C37" s="59"/>
      <c r="D37" s="49"/>
    </row>
    <row r="38" spans="1:4">
      <c r="B38" s="45"/>
      <c r="C38" s="59"/>
      <c r="D38" s="49"/>
    </row>
    <row r="39" spans="1:4">
      <c r="B39" s="45" t="s">
        <v>96</v>
      </c>
      <c r="C39" s="59"/>
      <c r="D39" s="49"/>
    </row>
    <row r="40" spans="1:4">
      <c r="B40" s="45"/>
      <c r="C40" s="59"/>
      <c r="D40" s="49"/>
    </row>
    <row r="41" spans="1:4">
      <c r="B41" s="45"/>
      <c r="C41" s="59"/>
      <c r="D41" s="49"/>
    </row>
    <row r="42" spans="1:4">
      <c r="B42" s="45"/>
      <c r="C42" s="59"/>
      <c r="D42" s="49"/>
    </row>
    <row r="43" spans="1:4">
      <c r="D43" s="49"/>
    </row>
    <row r="44" spans="1:4">
      <c r="D44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2023-03-02T11:26:29Z</dcterms:modified>
</cp:coreProperties>
</file>