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4" r:id="rId4"/>
    <sheet name="отчет" sheetId="25" r:id="rId5"/>
  </sheets>
  <definedNames>
    <definedName name="_xlnm.Print_Area" localSheetId="0">'1кв'!$A$1:$E$51</definedName>
    <definedName name="_xlnm.Print_Area" localSheetId="1">'2кв'!$A$1:$E$50</definedName>
    <definedName name="_xlnm.Print_Area" localSheetId="2">'3кв'!$A$1:$E$50</definedName>
    <definedName name="_xlnm.Print_Area" localSheetId="3">'4кв'!$A$1:$E$49</definedName>
    <definedName name="_xlnm.Print_Area" localSheetId="4">отчет!$A$1:$C$39</definedName>
  </definedNames>
  <calcPr calcId="124519"/>
</workbook>
</file>

<file path=xl/calcChain.xml><?xml version="1.0" encoding="utf-8"?>
<calcChain xmlns="http://schemas.openxmlformats.org/spreadsheetml/2006/main">
  <c r="C17" i="25"/>
  <c r="C15"/>
  <c r="C8"/>
  <c r="C6"/>
  <c r="C28"/>
  <c r="B47" i="24" l="1"/>
  <c r="B46"/>
  <c r="E23"/>
  <c r="E22"/>
  <c r="E26" l="1"/>
  <c r="B48" s="1"/>
  <c r="E25" i="22"/>
  <c r="B48"/>
  <c r="B47"/>
  <c r="E23"/>
  <c r="E27" s="1"/>
  <c r="E22"/>
  <c r="B49" l="1"/>
  <c r="B47" i="21"/>
  <c r="E25"/>
  <c r="B48"/>
  <c r="E23"/>
  <c r="E22"/>
  <c r="E27" s="1"/>
  <c r="B49" s="1"/>
  <c r="E27" i="20" l="1"/>
  <c r="C16" i="25" s="1"/>
  <c r="B49" i="20" l="1"/>
  <c r="B48"/>
  <c r="C9" i="25" s="1"/>
  <c r="C10" s="1"/>
  <c r="E24" i="20"/>
  <c r="C13" i="25" s="1"/>
  <c r="E23" i="20"/>
  <c r="C14" i="25" s="1"/>
  <c r="E22" i="20"/>
  <c r="C12" i="25" l="1"/>
  <c r="C21" s="1"/>
  <c r="C22" s="1"/>
  <c r="E28" i="20"/>
  <c r="B50" s="1"/>
  <c r="B51" s="1"/>
  <c r="B44" i="21" s="1"/>
  <c r="B50" s="1"/>
  <c r="B44" i="22" s="1"/>
  <c r="B50" s="1"/>
  <c r="B43" i="24" s="1"/>
  <c r="B49" s="1"/>
</calcChain>
</file>

<file path=xl/sharedStrings.xml><?xml version="1.0" encoding="utf-8"?>
<sst xmlns="http://schemas.openxmlformats.org/spreadsheetml/2006/main" count="268" uniqueCount="100">
  <si>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</si>
  <si>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</si>
  <si>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</si>
  <si>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</si>
  <si>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</si>
  <si>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</si>
  <si>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</si>
  <si>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</si>
  <si>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</si>
  <si>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</si>
  <si>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</si>
  <si>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</si>
  <si>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</si>
  <si>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</si>
  <si>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</si>
  <si>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</si>
  <si>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</si>
  <si>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</si>
  <si>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</si>
  <si>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</si>
  <si>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</si>
  <si>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</si>
  <si>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</si>
  <si>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</si>
  <si>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</si>
  <si>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</si>
  <si>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</si>
  <si>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№35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</si>
  <si>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№35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</si>
  <si>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</si>
  <si>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</si>
  <si>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</si>
  <si>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</si>
  <si>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</si>
  <si>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Гузовой Н.В.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</si>
  <si>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Гузовой Нины Васильевны </t>
    </r>
  </si>
  <si>
    <t>Информация для собственников:</t>
  </si>
  <si>
    <t xml:space="preserve">Итого остаток на конец квартала </t>
  </si>
  <si>
    <t>Общая площадь квартир - 888,3</t>
  </si>
  <si>
    <t>Расходы по содержанию и тек. ремонту</t>
  </si>
  <si>
    <t xml:space="preserve">определена приложением № 9 к договору </t>
  </si>
  <si>
    <t>в т.ч. Оплачено рем.и содерж.</t>
  </si>
  <si>
    <t xml:space="preserve">Общехозяйственные расходы </t>
  </si>
  <si>
    <t>Остаток на начало квартала</t>
  </si>
  <si>
    <t>1 квартал</t>
  </si>
  <si>
    <t>Услуги по содержанию многоквартирного дома</t>
  </si>
  <si>
    <t>февраль</t>
  </si>
  <si>
    <t>ч/ч</t>
  </si>
  <si>
    <t>интернет Ростелеком</t>
  </si>
  <si>
    <t>интернет Квант-телеком</t>
  </si>
  <si>
    <t>Предъявлено населению 59587,2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</si>
  <si>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</si>
  <si>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</si>
  <si>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</si>
  <si>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 xml:space="preserve">Уборка подвала 1,5 м3 </t>
  </si>
  <si>
    <t>Корректировка по работе ремонт подъездов (краска на 1 подъезд куплена за собственные средства)</t>
  </si>
  <si>
    <t xml:space="preserve">           2. Всего за период с "01" 01 2022 г. по "31" 03 2022 г. выполнено работ (оказано услуг) на общую сумму сорок четыре тысячи девятьсот сорок шесть рублей 93 копейки</t>
  </si>
  <si>
    <t>за 2 квартал 2022 года</t>
  </si>
  <si>
    <t>"30" 06 2022 г.</t>
  </si>
  <si>
    <t>2 квартал</t>
  </si>
  <si>
    <t xml:space="preserve">Окраска МАФ и баллонов </t>
  </si>
  <si>
    <t>июнь</t>
  </si>
  <si>
    <t xml:space="preserve">           2. Всего за период с "01" 04 2022 г. по "30" 06 2022 г. выполнено работ (оказано услуг) на общую сумму пятьдесят тысяч семьсот восемьдесят семь рублей 09 копеек</t>
  </si>
  <si>
    <t>за 3 квартал 2022 года</t>
  </si>
  <si>
    <t>"30" 09 2022 г.</t>
  </si>
  <si>
    <t>Опиловка деревьев (кв.9)</t>
  </si>
  <si>
    <t>июль</t>
  </si>
  <si>
    <t>3 квартал</t>
  </si>
  <si>
    <t xml:space="preserve">           2. Всего за период с "01" 07 2022 г. по "30" 09 2022 г. выполнено работ (оказано услуг) на общую сумму сорок шесть тысяч двести пятьдесят один рубль 45 копеек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</si>
  <si>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</si>
  <si>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</si>
  <si>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</si>
  <si>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пятьдесят три тысячи девятьсот восемьдесят три рубля  83 копейки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</si>
  <si>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</si>
  <si>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</si>
  <si>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</si>
  <si>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</si>
  <si>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</si>
  <si>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</si>
  <si>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Интернет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</si>
  <si>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</si>
  <si>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</si>
  <si>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</si>
  <si>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</si>
  <si>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</si>
  <si>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</si>
  <si>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</si>
  <si>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</si>
  <si>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01.01.2022г.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</si>
  <si>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</si>
  <si>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</si>
  <si>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</si>
  <si>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</si>
  <si>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</si>
  <si>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</si>
  <si>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Свердлова д.1</t>
  </si>
  <si>
    <t>Начислено всего 238348,8</t>
  </si>
  <si>
    <t>Непредвиденные работы 22,9 ч/ч</t>
  </si>
  <si>
    <t>Задолженность населения по оплате на 01.01.2023г.</t>
  </si>
  <si>
    <t>Остаток средств на 01.01.2023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</si>
</sst>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4" fillId="0" borderId="0" xfId="1" applyFont="1"/>
    <xf numFmtId="43" fontId="4" fillId="0" borderId="0" xfId="1" applyFont="1" applyAlignment="1">
      <alignment wrapText="1"/>
    </xf>
    <xf numFmtId="0" fontId="8" fillId="0" borderId="0" xfId="0" applyFont="1" applyAlignment="1">
      <alignment wrapText="1"/>
    </xf>
    <xf numFmtId="164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5" xfId="0" applyFont="1" applyFill="1" applyBorder="1" applyAlignment="1">
      <alignment wrapText="1"/>
    </xf>
    <xf numFmtId="0" fontId="8" fillId="0" borderId="0" xfId="1" applyNumberFormat="1" applyFont="1" applyAlignment="1">
      <alignment wrapText="1"/>
    </xf>
    <xf numFmtId="0" fontId="4" fillId="0" borderId="4" xfId="0" applyFont="1" applyBorder="1" applyAlignment="1">
      <alignment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2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6" xfId="0" applyFont="1" applyBorder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9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9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164" fontId="3" fillId="2" borderId="1" xfId="1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view="pageBreakPreview" topLeftCell="A22" zoomScaleSheetLayoutView="100" workbookViewId="0">
      <selection activeCell="A26" sqref="A26"/>
    </sheetView>
  </sheetViews>
  <sheetFormatPr defaultColWidth="9.140625" defaultRowHeight="1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31.5" customHeight="1">
      <c r="A2" s="80" t="s">
        <v>12</v>
      </c>
      <c r="B2" s="81"/>
      <c r="C2" s="81"/>
      <c r="D2" s="81"/>
      <c r="E2" s="81"/>
    </row>
    <row r="3" spans="1:5">
      <c r="A3" s="82" t="s">
        <v>52</v>
      </c>
      <c r="B3" s="82"/>
      <c r="C3" s="82"/>
      <c r="D3" s="82"/>
      <c r="E3" s="82"/>
    </row>
    <row r="4" spans="1:5" s="1" customFormat="1" ht="15.75">
      <c r="A4" s="5" t="s">
        <v>13</v>
      </c>
      <c r="B4" s="20"/>
      <c r="C4" s="20"/>
      <c r="D4" s="83" t="s">
        <v>53</v>
      </c>
      <c r="E4" s="83"/>
    </row>
    <row r="5" spans="1:5">
      <c r="A5" s="23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8" t="s">
        <v>26</v>
      </c>
      <c r="B7" s="78"/>
      <c r="C7" s="78"/>
      <c r="D7" s="78"/>
      <c r="E7" s="78"/>
    </row>
    <row r="8" spans="1:5">
      <c r="A8" s="73" t="s">
        <v>1</v>
      </c>
      <c r="B8" s="73"/>
      <c r="C8" s="73"/>
      <c r="D8" s="73"/>
      <c r="E8" s="73"/>
    </row>
    <row r="9" spans="1:5" ht="12.75" customHeight="1">
      <c r="A9" s="74" t="s">
        <v>35</v>
      </c>
      <c r="B9" s="74"/>
      <c r="C9" s="74"/>
      <c r="D9" s="74"/>
      <c r="E9" s="74"/>
    </row>
    <row r="10" spans="1:5" ht="22.5" customHeight="1">
      <c r="A10" s="75" t="s">
        <v>14</v>
      </c>
      <c r="B10" s="76"/>
      <c r="C10" s="76"/>
      <c r="D10" s="76"/>
      <c r="E10" s="76"/>
    </row>
    <row r="11" spans="1:5" ht="29.25" customHeight="1">
      <c r="A11" s="70" t="s">
        <v>27</v>
      </c>
      <c r="B11" s="70"/>
      <c r="C11" s="70"/>
      <c r="D11" s="70"/>
      <c r="E11" s="70"/>
    </row>
    <row r="12" spans="1:5" ht="14.25" customHeight="1">
      <c r="A12" s="73" t="s">
        <v>15</v>
      </c>
      <c r="B12" s="77"/>
      <c r="C12" s="77"/>
      <c r="D12" s="77"/>
      <c r="E12" s="77"/>
    </row>
    <row r="13" spans="1:5" ht="19.5" customHeight="1">
      <c r="A13" s="70" t="s">
        <v>22</v>
      </c>
      <c r="B13" s="70"/>
      <c r="C13" s="70"/>
      <c r="D13" s="70"/>
      <c r="E13" s="70"/>
    </row>
    <row r="14" spans="1:5" ht="12.75" customHeight="1">
      <c r="A14" s="73" t="s">
        <v>2</v>
      </c>
      <c r="B14" s="77"/>
      <c r="C14" s="77"/>
      <c r="D14" s="77"/>
      <c r="E14" s="77"/>
    </row>
    <row r="15" spans="1:5" ht="18.75" customHeight="1">
      <c r="A15" s="70" t="s">
        <v>23</v>
      </c>
      <c r="B15" s="70"/>
      <c r="C15" s="70"/>
      <c r="D15" s="70"/>
      <c r="E15" s="70"/>
    </row>
    <row r="16" spans="1:5" ht="14.25" customHeight="1">
      <c r="A16" s="73" t="s">
        <v>16</v>
      </c>
      <c r="B16" s="77"/>
      <c r="C16" s="77"/>
      <c r="D16" s="77"/>
      <c r="E16" s="77"/>
    </row>
    <row r="17" spans="1:10" ht="29.25" customHeight="1">
      <c r="A17" s="70" t="s">
        <v>17</v>
      </c>
      <c r="B17" s="70"/>
      <c r="C17" s="70"/>
      <c r="D17" s="70"/>
      <c r="E17" s="70"/>
    </row>
    <row r="18" spans="1:10" ht="64.5" customHeight="1">
      <c r="A18" s="70" t="s">
        <v>28</v>
      </c>
      <c r="B18" s="70"/>
      <c r="C18" s="70"/>
      <c r="D18" s="70"/>
      <c r="E18" s="70"/>
    </row>
    <row r="19" spans="1:10" ht="30" customHeight="1">
      <c r="A19" s="68" t="s">
        <v>29</v>
      </c>
      <c r="B19" s="68"/>
      <c r="C19" s="68"/>
      <c r="D19" s="68"/>
      <c r="E19" s="68"/>
    </row>
    <row r="20" spans="1:10">
      <c r="A20" s="68"/>
      <c r="B20" s="68"/>
      <c r="C20" s="68"/>
      <c r="D20" s="68"/>
      <c r="E20" s="68"/>
      <c r="F20" s="2">
        <v>888.4</v>
      </c>
      <c r="G20" s="2">
        <v>3</v>
      </c>
    </row>
    <row r="21" spans="1:10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>
      <c r="A22" s="19" t="s">
        <v>45</v>
      </c>
      <c r="B22" s="9" t="s">
        <v>40</v>
      </c>
      <c r="C22" s="3" t="s">
        <v>4</v>
      </c>
      <c r="D22" s="3">
        <v>13</v>
      </c>
      <c r="E22" s="8">
        <f>D22*888.4*3</f>
        <v>34647.599999999999</v>
      </c>
      <c r="J22" s="16"/>
    </row>
    <row r="23" spans="1:10" ht="45">
      <c r="A23" s="7" t="s">
        <v>51</v>
      </c>
      <c r="B23" s="9" t="s">
        <v>44</v>
      </c>
      <c r="C23" s="3" t="s">
        <v>4</v>
      </c>
      <c r="D23" s="3"/>
      <c r="E23" s="8">
        <f>1186.14*3</f>
        <v>3558.42</v>
      </c>
      <c r="J23" s="16"/>
    </row>
    <row r="24" spans="1:10">
      <c r="A24" s="7" t="s">
        <v>42</v>
      </c>
      <c r="B24" s="9" t="s">
        <v>24</v>
      </c>
      <c r="C24" s="3" t="s">
        <v>4</v>
      </c>
      <c r="D24" s="3">
        <v>3.6</v>
      </c>
      <c r="E24" s="8">
        <f>D24*F20*G20</f>
        <v>9594.7199999999993</v>
      </c>
      <c r="J24" s="16"/>
    </row>
    <row r="25" spans="1:10">
      <c r="A25" s="7" t="s">
        <v>30</v>
      </c>
      <c r="B25" s="9" t="s">
        <v>44</v>
      </c>
      <c r="C25" s="3" t="s">
        <v>31</v>
      </c>
      <c r="D25" s="3"/>
      <c r="E25" s="8">
        <v>541.35</v>
      </c>
      <c r="J25" s="16"/>
    </row>
    <row r="26" spans="1:10" ht="60">
      <c r="A26" s="33" t="s">
        <v>55</v>
      </c>
      <c r="B26" s="9"/>
      <c r="C26" s="3" t="s">
        <v>31</v>
      </c>
      <c r="D26" s="3"/>
      <c r="E26" s="34">
        <v>-5230.3100000000004</v>
      </c>
      <c r="J26" s="16"/>
    </row>
    <row r="27" spans="1:10">
      <c r="A27" s="31" t="s">
        <v>54</v>
      </c>
      <c r="B27" s="9" t="s">
        <v>46</v>
      </c>
      <c r="C27" s="3" t="s">
        <v>47</v>
      </c>
      <c r="D27" s="3">
        <v>8.4</v>
      </c>
      <c r="E27" s="8">
        <f>D27*218.47</f>
        <v>1835.1480000000001</v>
      </c>
      <c r="J27" s="16"/>
    </row>
    <row r="28" spans="1:10" s="14" customFormat="1" ht="14.25">
      <c r="A28" s="10" t="s">
        <v>25</v>
      </c>
      <c r="B28" s="11"/>
      <c r="C28" s="12"/>
      <c r="D28" s="12"/>
      <c r="E28" s="13">
        <f>SUM(E22:E27)</f>
        <v>44946.928</v>
      </c>
      <c r="F28" s="15"/>
      <c r="J28" s="15"/>
    </row>
    <row r="30" spans="1:10" ht="31.5" customHeight="1">
      <c r="A30" s="69" t="s">
        <v>56</v>
      </c>
      <c r="B30" s="69"/>
      <c r="C30" s="69"/>
      <c r="D30" s="69"/>
      <c r="E30" s="69"/>
    </row>
    <row r="31" spans="1:10" ht="31.5" customHeight="1">
      <c r="A31" s="70" t="s">
        <v>21</v>
      </c>
      <c r="B31" s="70"/>
      <c r="C31" s="70"/>
      <c r="D31" s="70"/>
      <c r="E31" s="70"/>
    </row>
    <row r="32" spans="1:10">
      <c r="A32" s="70" t="s">
        <v>20</v>
      </c>
      <c r="B32" s="70"/>
      <c r="C32" s="70"/>
      <c r="D32" s="70"/>
      <c r="E32" s="70"/>
      <c r="F32" s="14"/>
      <c r="G32" s="14"/>
      <c r="H32" s="14"/>
      <c r="I32" s="14"/>
      <c r="J32" s="15"/>
    </row>
    <row r="33" spans="1:5" ht="32.25" customHeight="1">
      <c r="A33" s="70" t="s">
        <v>32</v>
      </c>
      <c r="B33" s="70"/>
      <c r="C33" s="70"/>
      <c r="D33" s="70"/>
      <c r="E33" s="70"/>
    </row>
    <row r="34" spans="1:5">
      <c r="A34" s="70" t="s">
        <v>18</v>
      </c>
      <c r="B34" s="70"/>
      <c r="C34" s="70"/>
      <c r="D34" s="70"/>
      <c r="E34" s="70"/>
    </row>
    <row r="35" spans="1:5">
      <c r="A35" s="71" t="s">
        <v>5</v>
      </c>
      <c r="B35" s="71"/>
      <c r="C35" s="71"/>
      <c r="D35" s="71"/>
      <c r="E35" s="71"/>
    </row>
    <row r="36" spans="1:5">
      <c r="A36" s="70" t="s">
        <v>18</v>
      </c>
      <c r="B36" s="70"/>
      <c r="C36" s="70"/>
      <c r="D36" s="70"/>
      <c r="E36" s="70"/>
    </row>
    <row r="37" spans="1:5">
      <c r="A37" s="72" t="s">
        <v>33</v>
      </c>
      <c r="B37" s="72"/>
      <c r="C37" s="72"/>
      <c r="D37" s="72"/>
      <c r="E37" s="72"/>
    </row>
    <row r="38" spans="1:5">
      <c r="B38" s="67" t="s">
        <v>19</v>
      </c>
      <c r="C38" s="67"/>
      <c r="D38" s="67"/>
      <c r="E38" s="6" t="s">
        <v>6</v>
      </c>
    </row>
    <row r="39" spans="1:5">
      <c r="A39" s="22"/>
      <c r="B39" s="22"/>
      <c r="C39" s="22"/>
      <c r="D39" s="22"/>
      <c r="E39" s="22"/>
    </row>
    <row r="40" spans="1:5">
      <c r="A40" s="72" t="s">
        <v>34</v>
      </c>
      <c r="B40" s="72"/>
      <c r="C40" s="72"/>
      <c r="D40" s="72"/>
      <c r="E40" s="72"/>
    </row>
    <row r="41" spans="1:5">
      <c r="B41" s="67" t="s">
        <v>19</v>
      </c>
      <c r="C41" s="67"/>
      <c r="D41" s="67"/>
      <c r="E41" s="6" t="s">
        <v>6</v>
      </c>
    </row>
    <row r="43" spans="1:5">
      <c r="A43" s="17" t="s">
        <v>38</v>
      </c>
    </row>
    <row r="44" spans="1:5">
      <c r="A44" s="14" t="s">
        <v>36</v>
      </c>
      <c r="B44" s="24"/>
    </row>
    <row r="45" spans="1:5">
      <c r="A45" s="2" t="s">
        <v>43</v>
      </c>
      <c r="B45" s="32">
        <v>-51334.92</v>
      </c>
    </row>
    <row r="46" spans="1:5">
      <c r="A46" s="18" t="s">
        <v>50</v>
      </c>
      <c r="B46" s="25"/>
    </row>
    <row r="47" spans="1:5">
      <c r="A47" s="2" t="s">
        <v>41</v>
      </c>
      <c r="B47" s="25">
        <v>57770.36</v>
      </c>
    </row>
    <row r="48" spans="1:5">
      <c r="A48" s="2" t="s">
        <v>48</v>
      </c>
      <c r="B48" s="25">
        <f>450</f>
        <v>450</v>
      </c>
    </row>
    <row r="49" spans="1:2">
      <c r="A49" s="2" t="s">
        <v>49</v>
      </c>
      <c r="B49" s="25">
        <f>3*100</f>
        <v>300</v>
      </c>
    </row>
    <row r="50" spans="1:2" ht="30">
      <c r="A50" s="21" t="s">
        <v>39</v>
      </c>
      <c r="B50" s="25">
        <f>E28</f>
        <v>44946.928</v>
      </c>
    </row>
    <row r="51" spans="1:2" ht="29.25">
      <c r="A51" s="26" t="s">
        <v>37</v>
      </c>
      <c r="B51" s="27">
        <f>B45+B47+B48+B49-B50</f>
        <v>-37761.487999999998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view="pageBreakPreview" topLeftCell="A19" zoomScaleSheetLayoutView="100" workbookViewId="0">
      <selection activeCell="D25" sqref="D25"/>
    </sheetView>
  </sheetViews>
  <sheetFormatPr defaultColWidth="9.140625" defaultRowHeight="1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31.5" customHeight="1">
      <c r="A2" s="80" t="s">
        <v>12</v>
      </c>
      <c r="B2" s="81"/>
      <c r="C2" s="81"/>
      <c r="D2" s="81"/>
      <c r="E2" s="81"/>
    </row>
    <row r="3" spans="1:5">
      <c r="A3" s="82" t="s">
        <v>57</v>
      </c>
      <c r="B3" s="82"/>
      <c r="C3" s="82"/>
      <c r="D3" s="82"/>
      <c r="E3" s="82"/>
    </row>
    <row r="4" spans="1:5" s="1" customFormat="1" ht="15.75">
      <c r="A4" s="5" t="s">
        <v>13</v>
      </c>
      <c r="B4" s="20"/>
      <c r="C4" s="20"/>
      <c r="D4" s="83" t="s">
        <v>58</v>
      </c>
      <c r="E4" s="83"/>
    </row>
    <row r="5" spans="1:5">
      <c r="A5" s="30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8" t="s">
        <v>26</v>
      </c>
      <c r="B7" s="78"/>
      <c r="C7" s="78"/>
      <c r="D7" s="78"/>
      <c r="E7" s="78"/>
    </row>
    <row r="8" spans="1:5">
      <c r="A8" s="73" t="s">
        <v>1</v>
      </c>
      <c r="B8" s="73"/>
      <c r="C8" s="73"/>
      <c r="D8" s="73"/>
      <c r="E8" s="73"/>
    </row>
    <row r="9" spans="1:5" ht="12.75" customHeight="1">
      <c r="A9" s="74" t="s">
        <v>35</v>
      </c>
      <c r="B9" s="74"/>
      <c r="C9" s="74"/>
      <c r="D9" s="74"/>
      <c r="E9" s="74"/>
    </row>
    <row r="10" spans="1:5" ht="22.5" customHeight="1">
      <c r="A10" s="75" t="s">
        <v>14</v>
      </c>
      <c r="B10" s="76"/>
      <c r="C10" s="76"/>
      <c r="D10" s="76"/>
      <c r="E10" s="76"/>
    </row>
    <row r="11" spans="1:5" ht="29.25" customHeight="1">
      <c r="A11" s="70" t="s">
        <v>27</v>
      </c>
      <c r="B11" s="70"/>
      <c r="C11" s="70"/>
      <c r="D11" s="70"/>
      <c r="E11" s="70"/>
    </row>
    <row r="12" spans="1:5" ht="14.25" customHeight="1">
      <c r="A12" s="73" t="s">
        <v>15</v>
      </c>
      <c r="B12" s="77"/>
      <c r="C12" s="77"/>
      <c r="D12" s="77"/>
      <c r="E12" s="77"/>
    </row>
    <row r="13" spans="1:5" ht="19.5" customHeight="1">
      <c r="A13" s="70" t="s">
        <v>22</v>
      </c>
      <c r="B13" s="70"/>
      <c r="C13" s="70"/>
      <c r="D13" s="70"/>
      <c r="E13" s="70"/>
    </row>
    <row r="14" spans="1:5" ht="12.75" customHeight="1">
      <c r="A14" s="73" t="s">
        <v>2</v>
      </c>
      <c r="B14" s="77"/>
      <c r="C14" s="77"/>
      <c r="D14" s="77"/>
      <c r="E14" s="77"/>
    </row>
    <row r="15" spans="1:5" ht="18.75" customHeight="1">
      <c r="A15" s="70" t="s">
        <v>23</v>
      </c>
      <c r="B15" s="70"/>
      <c r="C15" s="70"/>
      <c r="D15" s="70"/>
      <c r="E15" s="70"/>
    </row>
    <row r="16" spans="1:5" ht="14.25" customHeight="1">
      <c r="A16" s="73" t="s">
        <v>16</v>
      </c>
      <c r="B16" s="77"/>
      <c r="C16" s="77"/>
      <c r="D16" s="77"/>
      <c r="E16" s="77"/>
    </row>
    <row r="17" spans="1:10" ht="29.25" customHeight="1">
      <c r="A17" s="70" t="s">
        <v>17</v>
      </c>
      <c r="B17" s="70"/>
      <c r="C17" s="70"/>
      <c r="D17" s="70"/>
      <c r="E17" s="70"/>
    </row>
    <row r="18" spans="1:10" ht="64.5" customHeight="1">
      <c r="A18" s="70" t="s">
        <v>28</v>
      </c>
      <c r="B18" s="70"/>
      <c r="C18" s="70"/>
      <c r="D18" s="70"/>
      <c r="E18" s="70"/>
    </row>
    <row r="19" spans="1:10" ht="30" customHeight="1">
      <c r="A19" s="68" t="s">
        <v>29</v>
      </c>
      <c r="B19" s="68"/>
      <c r="C19" s="68"/>
      <c r="D19" s="68"/>
      <c r="E19" s="68"/>
    </row>
    <row r="20" spans="1:10">
      <c r="A20" s="68"/>
      <c r="B20" s="68"/>
      <c r="C20" s="68"/>
      <c r="D20" s="68"/>
      <c r="E20" s="68"/>
      <c r="F20" s="2">
        <v>888.4</v>
      </c>
      <c r="G20" s="2">
        <v>3</v>
      </c>
    </row>
    <row r="21" spans="1:10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>
      <c r="A22" s="19" t="s">
        <v>45</v>
      </c>
      <c r="B22" s="9" t="s">
        <v>40</v>
      </c>
      <c r="C22" s="3" t="s">
        <v>4</v>
      </c>
      <c r="D22" s="3">
        <v>13</v>
      </c>
      <c r="E22" s="8">
        <f>D22*888.4*3</f>
        <v>34647.599999999999</v>
      </c>
      <c r="J22" s="16"/>
    </row>
    <row r="23" spans="1:10">
      <c r="A23" s="7" t="s">
        <v>42</v>
      </c>
      <c r="B23" s="9" t="s">
        <v>24</v>
      </c>
      <c r="C23" s="3" t="s">
        <v>4</v>
      </c>
      <c r="D23" s="3">
        <v>3.6</v>
      </c>
      <c r="E23" s="8">
        <f>D23*F20*G20</f>
        <v>9594.7199999999993</v>
      </c>
      <c r="J23" s="16"/>
    </row>
    <row r="24" spans="1:10">
      <c r="A24" s="7" t="s">
        <v>30</v>
      </c>
      <c r="B24" s="9" t="s">
        <v>59</v>
      </c>
      <c r="C24" s="3" t="s">
        <v>31</v>
      </c>
      <c r="D24" s="3"/>
      <c r="E24" s="8">
        <v>4250.83</v>
      </c>
      <c r="J24" s="16"/>
    </row>
    <row r="25" spans="1:10">
      <c r="A25" s="33" t="s">
        <v>60</v>
      </c>
      <c r="B25" s="9" t="s">
        <v>61</v>
      </c>
      <c r="C25" s="3" t="s">
        <v>47</v>
      </c>
      <c r="D25" s="3">
        <v>10.5</v>
      </c>
      <c r="E25" s="8">
        <f>D25*218.47</f>
        <v>2293.9349999999999</v>
      </c>
      <c r="J25" s="16"/>
    </row>
    <row r="26" spans="1:10">
      <c r="A26" s="31"/>
      <c r="B26" s="9"/>
      <c r="C26" s="3"/>
      <c r="D26" s="3"/>
      <c r="E26" s="8"/>
      <c r="J26" s="16"/>
    </row>
    <row r="27" spans="1:10" s="14" customFormat="1" ht="14.25">
      <c r="A27" s="10" t="s">
        <v>25</v>
      </c>
      <c r="B27" s="11"/>
      <c r="C27" s="12"/>
      <c r="D27" s="12"/>
      <c r="E27" s="13">
        <f>SUM(E22:E26)</f>
        <v>50787.084999999999</v>
      </c>
      <c r="F27" s="15"/>
      <c r="J27" s="15"/>
    </row>
    <row r="29" spans="1:10" ht="31.5" customHeight="1">
      <c r="A29" s="69" t="s">
        <v>62</v>
      </c>
      <c r="B29" s="69"/>
      <c r="C29" s="69"/>
      <c r="D29" s="69"/>
      <c r="E29" s="69"/>
    </row>
    <row r="30" spans="1:10" ht="31.5" customHeight="1">
      <c r="A30" s="70" t="s">
        <v>21</v>
      </c>
      <c r="B30" s="70"/>
      <c r="C30" s="70"/>
      <c r="D30" s="70"/>
      <c r="E30" s="70"/>
    </row>
    <row r="31" spans="1:10">
      <c r="A31" s="70" t="s">
        <v>20</v>
      </c>
      <c r="B31" s="70"/>
      <c r="C31" s="70"/>
      <c r="D31" s="70"/>
      <c r="E31" s="70"/>
      <c r="F31" s="14"/>
      <c r="G31" s="14"/>
      <c r="H31" s="14"/>
      <c r="I31" s="14"/>
      <c r="J31" s="15"/>
    </row>
    <row r="32" spans="1:10" ht="32.25" customHeight="1">
      <c r="A32" s="70" t="s">
        <v>32</v>
      </c>
      <c r="B32" s="70"/>
      <c r="C32" s="70"/>
      <c r="D32" s="70"/>
      <c r="E32" s="70"/>
    </row>
    <row r="33" spans="1:5">
      <c r="A33" s="70" t="s">
        <v>18</v>
      </c>
      <c r="B33" s="70"/>
      <c r="C33" s="70"/>
      <c r="D33" s="70"/>
      <c r="E33" s="70"/>
    </row>
    <row r="34" spans="1:5">
      <c r="A34" s="71" t="s">
        <v>5</v>
      </c>
      <c r="B34" s="71"/>
      <c r="C34" s="71"/>
      <c r="D34" s="71"/>
      <c r="E34" s="71"/>
    </row>
    <row r="35" spans="1:5">
      <c r="A35" s="70" t="s">
        <v>18</v>
      </c>
      <c r="B35" s="70"/>
      <c r="C35" s="70"/>
      <c r="D35" s="70"/>
      <c r="E35" s="70"/>
    </row>
    <row r="36" spans="1:5">
      <c r="A36" s="72" t="s">
        <v>33</v>
      </c>
      <c r="B36" s="72"/>
      <c r="C36" s="72"/>
      <c r="D36" s="72"/>
      <c r="E36" s="72"/>
    </row>
    <row r="37" spans="1:5">
      <c r="B37" s="67" t="s">
        <v>19</v>
      </c>
      <c r="C37" s="67"/>
      <c r="D37" s="67"/>
      <c r="E37" s="6" t="s">
        <v>6</v>
      </c>
    </row>
    <row r="38" spans="1:5">
      <c r="A38" s="29"/>
      <c r="B38" s="29"/>
      <c r="C38" s="29"/>
      <c r="D38" s="29"/>
      <c r="E38" s="29"/>
    </row>
    <row r="39" spans="1:5">
      <c r="A39" s="72" t="s">
        <v>34</v>
      </c>
      <c r="B39" s="72"/>
      <c r="C39" s="72"/>
      <c r="D39" s="72"/>
      <c r="E39" s="72"/>
    </row>
    <row r="40" spans="1:5">
      <c r="B40" s="67" t="s">
        <v>19</v>
      </c>
      <c r="C40" s="67"/>
      <c r="D40" s="67"/>
      <c r="E40" s="6" t="s">
        <v>6</v>
      </c>
    </row>
    <row r="42" spans="1:5">
      <c r="A42" s="17" t="s">
        <v>38</v>
      </c>
    </row>
    <row r="43" spans="1:5">
      <c r="A43" s="14" t="s">
        <v>36</v>
      </c>
      <c r="B43" s="24"/>
    </row>
    <row r="44" spans="1:5">
      <c r="A44" s="2" t="s">
        <v>43</v>
      </c>
      <c r="B44" s="38">
        <f>'1кв'!B51</f>
        <v>-37761.487999999998</v>
      </c>
    </row>
    <row r="45" spans="1:5">
      <c r="A45" s="18" t="s">
        <v>50</v>
      </c>
      <c r="B45" s="25"/>
    </row>
    <row r="46" spans="1:5">
      <c r="A46" s="2" t="s">
        <v>41</v>
      </c>
      <c r="B46" s="25">
        <v>64979.29</v>
      </c>
    </row>
    <row r="47" spans="1:5">
      <c r="A47" s="2" t="s">
        <v>48</v>
      </c>
      <c r="B47" s="25">
        <f>3*150</f>
        <v>450</v>
      </c>
    </row>
    <row r="48" spans="1:5">
      <c r="A48" s="2" t="s">
        <v>49</v>
      </c>
      <c r="B48" s="25">
        <f>3*100</f>
        <v>300</v>
      </c>
    </row>
    <row r="49" spans="1:2" ht="30">
      <c r="A49" s="28" t="s">
        <v>39</v>
      </c>
      <c r="B49" s="25">
        <f>E27</f>
        <v>50787.084999999999</v>
      </c>
    </row>
    <row r="50" spans="1:2" ht="29.25">
      <c r="A50" s="26" t="s">
        <v>37</v>
      </c>
      <c r="B50" s="27">
        <f>B44+B46+B47+B48-B49</f>
        <v>-22819.282999999996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"/>
  <sheetViews>
    <sheetView view="pageBreakPreview" topLeftCell="A31" zoomScaleSheetLayoutView="100" workbookViewId="0">
      <selection activeCell="C25" sqref="C25"/>
    </sheetView>
  </sheetViews>
  <sheetFormatPr defaultColWidth="9.140625" defaultRowHeight="1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31.5" customHeight="1">
      <c r="A2" s="80" t="s">
        <v>12</v>
      </c>
      <c r="B2" s="81"/>
      <c r="C2" s="81"/>
      <c r="D2" s="81"/>
      <c r="E2" s="81"/>
    </row>
    <row r="3" spans="1:5">
      <c r="A3" s="82" t="s">
        <v>63</v>
      </c>
      <c r="B3" s="82"/>
      <c r="C3" s="82"/>
      <c r="D3" s="82"/>
      <c r="E3" s="82"/>
    </row>
    <row r="4" spans="1:5" s="1" customFormat="1" ht="15.75">
      <c r="A4" s="5" t="s">
        <v>13</v>
      </c>
      <c r="B4" s="20"/>
      <c r="C4" s="20"/>
      <c r="D4" s="83" t="s">
        <v>64</v>
      </c>
      <c r="E4" s="83"/>
    </row>
    <row r="5" spans="1:5">
      <c r="A5" s="37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8" t="s">
        <v>26</v>
      </c>
      <c r="B7" s="78"/>
      <c r="C7" s="78"/>
      <c r="D7" s="78"/>
      <c r="E7" s="78"/>
    </row>
    <row r="8" spans="1:5">
      <c r="A8" s="73" t="s">
        <v>1</v>
      </c>
      <c r="B8" s="73"/>
      <c r="C8" s="73"/>
      <c r="D8" s="73"/>
      <c r="E8" s="73"/>
    </row>
    <row r="9" spans="1:5" ht="12.75" customHeight="1">
      <c r="A9" s="74" t="s">
        <v>35</v>
      </c>
      <c r="B9" s="74"/>
      <c r="C9" s="74"/>
      <c r="D9" s="74"/>
      <c r="E9" s="74"/>
    </row>
    <row r="10" spans="1:5" ht="22.5" customHeight="1">
      <c r="A10" s="75" t="s">
        <v>14</v>
      </c>
      <c r="B10" s="76"/>
      <c r="C10" s="76"/>
      <c r="D10" s="76"/>
      <c r="E10" s="76"/>
    </row>
    <row r="11" spans="1:5" ht="29.25" customHeight="1">
      <c r="A11" s="70" t="s">
        <v>27</v>
      </c>
      <c r="B11" s="70"/>
      <c r="C11" s="70"/>
      <c r="D11" s="70"/>
      <c r="E11" s="70"/>
    </row>
    <row r="12" spans="1:5" ht="14.25" customHeight="1">
      <c r="A12" s="73" t="s">
        <v>15</v>
      </c>
      <c r="B12" s="77"/>
      <c r="C12" s="77"/>
      <c r="D12" s="77"/>
      <c r="E12" s="77"/>
    </row>
    <row r="13" spans="1:5" ht="19.5" customHeight="1">
      <c r="A13" s="70" t="s">
        <v>22</v>
      </c>
      <c r="B13" s="70"/>
      <c r="C13" s="70"/>
      <c r="D13" s="70"/>
      <c r="E13" s="70"/>
    </row>
    <row r="14" spans="1:5" ht="12.75" customHeight="1">
      <c r="A14" s="73" t="s">
        <v>2</v>
      </c>
      <c r="B14" s="77"/>
      <c r="C14" s="77"/>
      <c r="D14" s="77"/>
      <c r="E14" s="77"/>
    </row>
    <row r="15" spans="1:5" ht="18.75" customHeight="1">
      <c r="A15" s="70" t="s">
        <v>23</v>
      </c>
      <c r="B15" s="70"/>
      <c r="C15" s="70"/>
      <c r="D15" s="70"/>
      <c r="E15" s="70"/>
    </row>
    <row r="16" spans="1:5" ht="14.25" customHeight="1">
      <c r="A16" s="73" t="s">
        <v>16</v>
      </c>
      <c r="B16" s="77"/>
      <c r="C16" s="77"/>
      <c r="D16" s="77"/>
      <c r="E16" s="77"/>
    </row>
    <row r="17" spans="1:10" ht="29.25" customHeight="1">
      <c r="A17" s="70" t="s">
        <v>17</v>
      </c>
      <c r="B17" s="70"/>
      <c r="C17" s="70"/>
      <c r="D17" s="70"/>
      <c r="E17" s="70"/>
    </row>
    <row r="18" spans="1:10" ht="64.5" customHeight="1">
      <c r="A18" s="70" t="s">
        <v>28</v>
      </c>
      <c r="B18" s="70"/>
      <c r="C18" s="70"/>
      <c r="D18" s="70"/>
      <c r="E18" s="70"/>
    </row>
    <row r="19" spans="1:10" ht="30" customHeight="1">
      <c r="A19" s="68" t="s">
        <v>29</v>
      </c>
      <c r="B19" s="68"/>
      <c r="C19" s="68"/>
      <c r="D19" s="68"/>
      <c r="E19" s="68"/>
    </row>
    <row r="20" spans="1:10">
      <c r="A20" s="68"/>
      <c r="B20" s="68"/>
      <c r="C20" s="68"/>
      <c r="D20" s="68"/>
      <c r="E20" s="68"/>
      <c r="F20" s="2">
        <v>888.4</v>
      </c>
      <c r="G20" s="2">
        <v>3</v>
      </c>
    </row>
    <row r="21" spans="1:10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>
      <c r="A22" s="19" t="s">
        <v>45</v>
      </c>
      <c r="B22" s="9" t="s">
        <v>40</v>
      </c>
      <c r="C22" s="3" t="s">
        <v>4</v>
      </c>
      <c r="D22" s="3">
        <v>12.96</v>
      </c>
      <c r="E22" s="8">
        <f>D22*888.4*3</f>
        <v>34540.991999999998</v>
      </c>
      <c r="J22" s="16"/>
    </row>
    <row r="23" spans="1:10">
      <c r="A23" s="7" t="s">
        <v>42</v>
      </c>
      <c r="B23" s="9" t="s">
        <v>24</v>
      </c>
      <c r="C23" s="3" t="s">
        <v>4</v>
      </c>
      <c r="D23" s="3">
        <v>3.9</v>
      </c>
      <c r="E23" s="8">
        <f>D23*F20*G20</f>
        <v>10394.279999999999</v>
      </c>
      <c r="J23" s="16"/>
    </row>
    <row r="24" spans="1:10">
      <c r="A24" s="7" t="s">
        <v>30</v>
      </c>
      <c r="B24" s="9" t="s">
        <v>67</v>
      </c>
      <c r="C24" s="3" t="s">
        <v>31</v>
      </c>
      <c r="D24" s="3"/>
      <c r="E24" s="8">
        <v>372.38</v>
      </c>
      <c r="J24" s="16"/>
    </row>
    <row r="25" spans="1:10">
      <c r="A25" s="42" t="s">
        <v>65</v>
      </c>
      <c r="B25" s="9" t="s">
        <v>66</v>
      </c>
      <c r="C25" s="3" t="s">
        <v>47</v>
      </c>
      <c r="D25" s="3">
        <v>4</v>
      </c>
      <c r="E25" s="8">
        <f>D25*235.95</f>
        <v>943.8</v>
      </c>
      <c r="J25" s="16"/>
    </row>
    <row r="26" spans="1:10">
      <c r="A26" s="31"/>
      <c r="B26" s="9"/>
      <c r="C26" s="3"/>
      <c r="D26" s="3"/>
      <c r="E26" s="8"/>
      <c r="J26" s="16"/>
    </row>
    <row r="27" spans="1:10" s="14" customFormat="1" ht="14.25">
      <c r="A27" s="10" t="s">
        <v>25</v>
      </c>
      <c r="B27" s="11"/>
      <c r="C27" s="12"/>
      <c r="D27" s="12"/>
      <c r="E27" s="13">
        <f>SUM(E22:E26)</f>
        <v>46251.451999999997</v>
      </c>
      <c r="F27" s="15"/>
      <c r="J27" s="15"/>
    </row>
    <row r="29" spans="1:10" ht="31.5" customHeight="1">
      <c r="A29" s="69" t="s">
        <v>68</v>
      </c>
      <c r="B29" s="69"/>
      <c r="C29" s="69"/>
      <c r="D29" s="69"/>
      <c r="E29" s="69"/>
    </row>
    <row r="30" spans="1:10" ht="31.5" customHeight="1">
      <c r="A30" s="70" t="s">
        <v>21</v>
      </c>
      <c r="B30" s="70"/>
      <c r="C30" s="70"/>
      <c r="D30" s="70"/>
      <c r="E30" s="70"/>
    </row>
    <row r="31" spans="1:10">
      <c r="A31" s="70" t="s">
        <v>20</v>
      </c>
      <c r="B31" s="70"/>
      <c r="C31" s="70"/>
      <c r="D31" s="70"/>
      <c r="E31" s="70"/>
      <c r="F31" s="14"/>
      <c r="G31" s="14"/>
      <c r="H31" s="14"/>
      <c r="I31" s="14"/>
      <c r="J31" s="15"/>
    </row>
    <row r="32" spans="1:10" ht="32.25" customHeight="1">
      <c r="A32" s="70" t="s">
        <v>32</v>
      </c>
      <c r="B32" s="70"/>
      <c r="C32" s="70"/>
      <c r="D32" s="70"/>
      <c r="E32" s="70"/>
    </row>
    <row r="33" spans="1:5">
      <c r="A33" s="70" t="s">
        <v>18</v>
      </c>
      <c r="B33" s="70"/>
      <c r="C33" s="70"/>
      <c r="D33" s="70"/>
      <c r="E33" s="70"/>
    </row>
    <row r="34" spans="1:5">
      <c r="A34" s="71" t="s">
        <v>5</v>
      </c>
      <c r="B34" s="71"/>
      <c r="C34" s="71"/>
      <c r="D34" s="71"/>
      <c r="E34" s="71"/>
    </row>
    <row r="35" spans="1:5">
      <c r="A35" s="70" t="s">
        <v>18</v>
      </c>
      <c r="B35" s="70"/>
      <c r="C35" s="70"/>
      <c r="D35" s="70"/>
      <c r="E35" s="70"/>
    </row>
    <row r="36" spans="1:5">
      <c r="A36" s="72" t="s">
        <v>33</v>
      </c>
      <c r="B36" s="72"/>
      <c r="C36" s="72"/>
      <c r="D36" s="72"/>
      <c r="E36" s="72"/>
    </row>
    <row r="37" spans="1:5">
      <c r="B37" s="67" t="s">
        <v>19</v>
      </c>
      <c r="C37" s="67"/>
      <c r="D37" s="67"/>
      <c r="E37" s="6" t="s">
        <v>6</v>
      </c>
    </row>
    <row r="38" spans="1:5">
      <c r="A38" s="36"/>
      <c r="B38" s="36"/>
      <c r="C38" s="36"/>
      <c r="D38" s="36"/>
      <c r="E38" s="36"/>
    </row>
    <row r="39" spans="1:5">
      <c r="A39" s="72" t="s">
        <v>34</v>
      </c>
      <c r="B39" s="72"/>
      <c r="C39" s="72"/>
      <c r="D39" s="72"/>
      <c r="E39" s="72"/>
    </row>
    <row r="40" spans="1:5">
      <c r="B40" s="67" t="s">
        <v>19</v>
      </c>
      <c r="C40" s="67"/>
      <c r="D40" s="67"/>
      <c r="E40" s="6" t="s">
        <v>6</v>
      </c>
    </row>
    <row r="42" spans="1:5">
      <c r="A42" s="17" t="s">
        <v>38</v>
      </c>
    </row>
    <row r="43" spans="1:5">
      <c r="A43" s="14" t="s">
        <v>36</v>
      </c>
      <c r="B43" s="24"/>
    </row>
    <row r="44" spans="1:5">
      <c r="A44" s="2" t="s">
        <v>43</v>
      </c>
      <c r="B44" s="38">
        <f>'2кв'!B50</f>
        <v>-22819.282999999996</v>
      </c>
    </row>
    <row r="45" spans="1:5">
      <c r="A45" s="18" t="s">
        <v>50</v>
      </c>
      <c r="B45" s="25"/>
    </row>
    <row r="46" spans="1:5">
      <c r="A46" s="2" t="s">
        <v>41</v>
      </c>
      <c r="B46" s="25">
        <v>66434.25</v>
      </c>
    </row>
    <row r="47" spans="1:5">
      <c r="A47" s="2" t="s">
        <v>48</v>
      </c>
      <c r="B47" s="25">
        <f>3*150</f>
        <v>450</v>
      </c>
    </row>
    <row r="48" spans="1:5">
      <c r="A48" s="2" t="s">
        <v>49</v>
      </c>
      <c r="B48" s="25">
        <f>3*100</f>
        <v>300</v>
      </c>
    </row>
    <row r="49" spans="1:2" ht="30">
      <c r="A49" s="35" t="s">
        <v>39</v>
      </c>
      <c r="B49" s="25">
        <f>E27</f>
        <v>46251.451999999997</v>
      </c>
    </row>
    <row r="50" spans="1:2" ht="29.25">
      <c r="A50" s="26" t="s">
        <v>37</v>
      </c>
      <c r="B50" s="27">
        <f>B44+B46+B47+B48-B49</f>
        <v>-1886.4849999999933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31" zoomScaleSheetLayoutView="100" workbookViewId="0">
      <selection activeCell="B43" sqref="B43"/>
    </sheetView>
  </sheetViews>
  <sheetFormatPr defaultColWidth="9.140625" defaultRowHeight="1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>
      <c r="A1" s="79" t="s">
        <v>11</v>
      </c>
      <c r="B1" s="79"/>
      <c r="C1" s="79"/>
      <c r="D1" s="79"/>
      <c r="E1" s="79"/>
    </row>
    <row r="2" spans="1:5" ht="31.5" customHeight="1">
      <c r="A2" s="80" t="s">
        <v>12</v>
      </c>
      <c r="B2" s="81"/>
      <c r="C2" s="81"/>
      <c r="D2" s="81"/>
      <c r="E2" s="81"/>
    </row>
    <row r="3" spans="1:5">
      <c r="A3" s="82" t="s">
        <v>69</v>
      </c>
      <c r="B3" s="82"/>
      <c r="C3" s="82"/>
      <c r="D3" s="82"/>
      <c r="E3" s="82"/>
    </row>
    <row r="4" spans="1:5" s="1" customFormat="1" ht="15.75">
      <c r="A4" s="5" t="s">
        <v>13</v>
      </c>
      <c r="B4" s="20"/>
      <c r="C4" s="20"/>
      <c r="D4" s="83" t="s">
        <v>70</v>
      </c>
      <c r="E4" s="83"/>
    </row>
    <row r="5" spans="1:5">
      <c r="A5" s="41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8" t="s">
        <v>26</v>
      </c>
      <c r="B7" s="78"/>
      <c r="C7" s="78"/>
      <c r="D7" s="78"/>
      <c r="E7" s="78"/>
    </row>
    <row r="8" spans="1:5">
      <c r="A8" s="73" t="s">
        <v>1</v>
      </c>
      <c r="B8" s="73"/>
      <c r="C8" s="73"/>
      <c r="D8" s="73"/>
      <c r="E8" s="73"/>
    </row>
    <row r="9" spans="1:5" ht="12.75" customHeight="1">
      <c r="A9" s="74" t="s">
        <v>35</v>
      </c>
      <c r="B9" s="74"/>
      <c r="C9" s="74"/>
      <c r="D9" s="74"/>
      <c r="E9" s="74"/>
    </row>
    <row r="10" spans="1:5" ht="22.5" customHeight="1">
      <c r="A10" s="75" t="s">
        <v>14</v>
      </c>
      <c r="B10" s="76"/>
      <c r="C10" s="76"/>
      <c r="D10" s="76"/>
      <c r="E10" s="76"/>
    </row>
    <row r="11" spans="1:5" ht="29.25" customHeight="1">
      <c r="A11" s="70" t="s">
        <v>27</v>
      </c>
      <c r="B11" s="70"/>
      <c r="C11" s="70"/>
      <c r="D11" s="70"/>
      <c r="E11" s="70"/>
    </row>
    <row r="12" spans="1:5" ht="14.25" customHeight="1">
      <c r="A12" s="73" t="s">
        <v>15</v>
      </c>
      <c r="B12" s="77"/>
      <c r="C12" s="77"/>
      <c r="D12" s="77"/>
      <c r="E12" s="77"/>
    </row>
    <row r="13" spans="1:5" ht="19.5" customHeight="1">
      <c r="A13" s="70" t="s">
        <v>22</v>
      </c>
      <c r="B13" s="70"/>
      <c r="C13" s="70"/>
      <c r="D13" s="70"/>
      <c r="E13" s="70"/>
    </row>
    <row r="14" spans="1:5" ht="12.75" customHeight="1">
      <c r="A14" s="73" t="s">
        <v>2</v>
      </c>
      <c r="B14" s="77"/>
      <c r="C14" s="77"/>
      <c r="D14" s="77"/>
      <c r="E14" s="77"/>
    </row>
    <row r="15" spans="1:5" ht="18.75" customHeight="1">
      <c r="A15" s="70" t="s">
        <v>23</v>
      </c>
      <c r="B15" s="70"/>
      <c r="C15" s="70"/>
      <c r="D15" s="70"/>
      <c r="E15" s="70"/>
    </row>
    <row r="16" spans="1:5" ht="14.25" customHeight="1">
      <c r="A16" s="73" t="s">
        <v>16</v>
      </c>
      <c r="B16" s="77"/>
      <c r="C16" s="77"/>
      <c r="D16" s="77"/>
      <c r="E16" s="77"/>
    </row>
    <row r="17" spans="1:10" ht="29.25" customHeight="1">
      <c r="A17" s="70" t="s">
        <v>17</v>
      </c>
      <c r="B17" s="70"/>
      <c r="C17" s="70"/>
      <c r="D17" s="70"/>
      <c r="E17" s="70"/>
    </row>
    <row r="18" spans="1:10" ht="64.5" customHeight="1">
      <c r="A18" s="70" t="s">
        <v>28</v>
      </c>
      <c r="B18" s="70"/>
      <c r="C18" s="70"/>
      <c r="D18" s="70"/>
      <c r="E18" s="70"/>
    </row>
    <row r="19" spans="1:10" ht="30" customHeight="1">
      <c r="A19" s="68" t="s">
        <v>29</v>
      </c>
      <c r="B19" s="68"/>
      <c r="C19" s="68"/>
      <c r="D19" s="68"/>
      <c r="E19" s="68"/>
    </row>
    <row r="20" spans="1:10">
      <c r="A20" s="68"/>
      <c r="B20" s="68"/>
      <c r="C20" s="68"/>
      <c r="D20" s="68"/>
      <c r="E20" s="68"/>
      <c r="F20" s="2">
        <v>888.4</v>
      </c>
      <c r="G20" s="2">
        <v>3</v>
      </c>
    </row>
    <row r="21" spans="1:10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>
      <c r="A22" s="19" t="s">
        <v>45</v>
      </c>
      <c r="B22" s="9" t="s">
        <v>40</v>
      </c>
      <c r="C22" s="3" t="s">
        <v>4</v>
      </c>
      <c r="D22" s="3">
        <v>12.96</v>
      </c>
      <c r="E22" s="8">
        <f>D22*888.4*3</f>
        <v>34540.991999999998</v>
      </c>
      <c r="J22" s="16"/>
    </row>
    <row r="23" spans="1:10">
      <c r="A23" s="7" t="s">
        <v>42</v>
      </c>
      <c r="B23" s="9" t="s">
        <v>24</v>
      </c>
      <c r="C23" s="3" t="s">
        <v>4</v>
      </c>
      <c r="D23" s="3">
        <v>3.9</v>
      </c>
      <c r="E23" s="8">
        <f>D23*F20*G20</f>
        <v>10394.279999999999</v>
      </c>
      <c r="J23" s="16"/>
    </row>
    <row r="24" spans="1:10">
      <c r="A24" s="7" t="s">
        <v>30</v>
      </c>
      <c r="B24" s="9" t="s">
        <v>71</v>
      </c>
      <c r="C24" s="3" t="s">
        <v>31</v>
      </c>
      <c r="D24" s="3"/>
      <c r="E24" s="8">
        <v>9048.56</v>
      </c>
      <c r="J24" s="16"/>
    </row>
    <row r="25" spans="1:10">
      <c r="A25" s="31"/>
      <c r="B25" s="9"/>
      <c r="C25" s="3"/>
      <c r="D25" s="3"/>
      <c r="E25" s="8"/>
      <c r="J25" s="16"/>
    </row>
    <row r="26" spans="1:10" s="14" customFormat="1" ht="14.25">
      <c r="A26" s="10" t="s">
        <v>25</v>
      </c>
      <c r="B26" s="11"/>
      <c r="C26" s="12"/>
      <c r="D26" s="12"/>
      <c r="E26" s="13">
        <f>SUM(E22:E25)</f>
        <v>53983.831999999995</v>
      </c>
      <c r="F26" s="15"/>
      <c r="J26" s="15"/>
    </row>
    <row r="28" spans="1:10" ht="31.5" customHeight="1">
      <c r="A28" s="69" t="s">
        <v>72</v>
      </c>
      <c r="B28" s="69"/>
      <c r="C28" s="69"/>
      <c r="D28" s="69"/>
      <c r="E28" s="69"/>
    </row>
    <row r="29" spans="1:10" ht="31.5" customHeight="1">
      <c r="A29" s="70" t="s">
        <v>21</v>
      </c>
      <c r="B29" s="70"/>
      <c r="C29" s="70"/>
      <c r="D29" s="70"/>
      <c r="E29" s="70"/>
    </row>
    <row r="30" spans="1:10">
      <c r="A30" s="70" t="s">
        <v>20</v>
      </c>
      <c r="B30" s="70"/>
      <c r="C30" s="70"/>
      <c r="D30" s="70"/>
      <c r="E30" s="70"/>
      <c r="F30" s="14"/>
      <c r="G30" s="14"/>
      <c r="H30" s="14"/>
      <c r="I30" s="14"/>
      <c r="J30" s="15"/>
    </row>
    <row r="31" spans="1:10" ht="32.25" customHeight="1">
      <c r="A31" s="70" t="s">
        <v>32</v>
      </c>
      <c r="B31" s="70"/>
      <c r="C31" s="70"/>
      <c r="D31" s="70"/>
      <c r="E31" s="70"/>
    </row>
    <row r="32" spans="1:10">
      <c r="A32" s="70" t="s">
        <v>18</v>
      </c>
      <c r="B32" s="70"/>
      <c r="C32" s="70"/>
      <c r="D32" s="70"/>
      <c r="E32" s="70"/>
    </row>
    <row r="33" spans="1:5">
      <c r="A33" s="71" t="s">
        <v>5</v>
      </c>
      <c r="B33" s="71"/>
      <c r="C33" s="71"/>
      <c r="D33" s="71"/>
      <c r="E33" s="71"/>
    </row>
    <row r="34" spans="1:5">
      <c r="A34" s="70" t="s">
        <v>18</v>
      </c>
      <c r="B34" s="70"/>
      <c r="C34" s="70"/>
      <c r="D34" s="70"/>
      <c r="E34" s="70"/>
    </row>
    <row r="35" spans="1:5">
      <c r="A35" s="72" t="s">
        <v>33</v>
      </c>
      <c r="B35" s="72"/>
      <c r="C35" s="72"/>
      <c r="D35" s="72"/>
      <c r="E35" s="72"/>
    </row>
    <row r="36" spans="1:5">
      <c r="B36" s="67" t="s">
        <v>19</v>
      </c>
      <c r="C36" s="67"/>
      <c r="D36" s="67"/>
      <c r="E36" s="6" t="s">
        <v>6</v>
      </c>
    </row>
    <row r="37" spans="1:5">
      <c r="A37" s="40"/>
      <c r="B37" s="40"/>
      <c r="C37" s="40"/>
      <c r="D37" s="40"/>
      <c r="E37" s="40"/>
    </row>
    <row r="38" spans="1:5">
      <c r="A38" s="72" t="s">
        <v>34</v>
      </c>
      <c r="B38" s="72"/>
      <c r="C38" s="72"/>
      <c r="D38" s="72"/>
      <c r="E38" s="72"/>
    </row>
    <row r="39" spans="1:5">
      <c r="B39" s="67" t="s">
        <v>19</v>
      </c>
      <c r="C39" s="67"/>
      <c r="D39" s="67"/>
      <c r="E39" s="6" t="s">
        <v>6</v>
      </c>
    </row>
    <row r="41" spans="1:5">
      <c r="A41" s="17" t="s">
        <v>38</v>
      </c>
    </row>
    <row r="42" spans="1:5">
      <c r="A42" s="14" t="s">
        <v>36</v>
      </c>
      <c r="B42" s="24"/>
    </row>
    <row r="43" spans="1:5">
      <c r="A43" s="2" t="s">
        <v>43</v>
      </c>
      <c r="B43" s="38">
        <f>'3кв'!B50</f>
        <v>-1886.4849999999933</v>
      </c>
    </row>
    <row r="44" spans="1:5">
      <c r="A44" s="18" t="s">
        <v>50</v>
      </c>
      <c r="B44" s="25"/>
    </row>
    <row r="45" spans="1:5">
      <c r="A45" s="2" t="s">
        <v>41</v>
      </c>
      <c r="B45" s="25">
        <v>63497.32</v>
      </c>
    </row>
    <row r="46" spans="1:5">
      <c r="A46" s="2" t="s">
        <v>48</v>
      </c>
      <c r="B46" s="25">
        <f>3*150</f>
        <v>450</v>
      </c>
    </row>
    <row r="47" spans="1:5">
      <c r="A47" s="2" t="s">
        <v>49</v>
      </c>
      <c r="B47" s="25">
        <f>3*100</f>
        <v>300</v>
      </c>
    </row>
    <row r="48" spans="1:5" ht="30">
      <c r="A48" s="39" t="s">
        <v>39</v>
      </c>
      <c r="B48" s="25">
        <f>E26</f>
        <v>53983.831999999995</v>
      </c>
    </row>
    <row r="49" spans="1:2" ht="29.25">
      <c r="A49" s="26" t="s">
        <v>37</v>
      </c>
      <c r="B49" s="27">
        <f>B43+B45+B46+B47-B48</f>
        <v>8377.0030000000115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topLeftCell="A25" zoomScaleSheetLayoutView="100" workbookViewId="0">
      <selection activeCell="A30" sqref="A30:XFD30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5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6" t="s">
        <v>73</v>
      </c>
      <c r="B1" s="86"/>
      <c r="C1" s="86"/>
      <c r="D1" s="43"/>
    </row>
    <row r="2" spans="1:5">
      <c r="A2" s="87" t="s">
        <v>74</v>
      </c>
      <c r="B2" s="87"/>
      <c r="C2" s="87"/>
      <c r="D2" s="44"/>
    </row>
    <row r="3" spans="1:5">
      <c r="A3" s="87" t="s">
        <v>75</v>
      </c>
      <c r="B3" s="87"/>
      <c r="C3" s="87"/>
      <c r="D3" s="44"/>
    </row>
    <row r="4" spans="1:5">
      <c r="A4" s="86" t="s">
        <v>95</v>
      </c>
      <c r="B4" s="86"/>
      <c r="C4" s="86"/>
      <c r="D4" s="43"/>
    </row>
    <row r="5" spans="1:5">
      <c r="A5" s="88"/>
      <c r="B5" s="88"/>
      <c r="C5" s="88"/>
    </row>
    <row r="6" spans="1:5">
      <c r="A6" s="44"/>
      <c r="B6" s="45" t="s">
        <v>76</v>
      </c>
      <c r="C6" s="46">
        <f>'1кв'!B45</f>
        <v>-51334.92</v>
      </c>
      <c r="D6" s="47"/>
    </row>
    <row r="7" spans="1:5">
      <c r="A7" s="44"/>
      <c r="B7" s="45" t="s">
        <v>96</v>
      </c>
      <c r="C7" s="48"/>
      <c r="D7" s="47"/>
    </row>
    <row r="8" spans="1:5">
      <c r="A8" s="49" t="s">
        <v>77</v>
      </c>
      <c r="B8" s="50" t="s">
        <v>78</v>
      </c>
      <c r="C8" s="51">
        <f>'1кв'!B47+'2кв'!B46+'3кв'!B46+'4кв'!B45</f>
        <v>252681.22</v>
      </c>
      <c r="D8" s="52"/>
    </row>
    <row r="9" spans="1:5">
      <c r="A9" s="49"/>
      <c r="B9" s="50" t="s">
        <v>79</v>
      </c>
      <c r="C9" s="51">
        <f>'1кв'!B48+'1кв'!B49+'2кв'!B47+'2кв'!B48+'3кв'!B47+'3кв'!B48+'4кв'!B46+'4кв'!B47</f>
        <v>3000</v>
      </c>
      <c r="D9" s="52"/>
    </row>
    <row r="10" spans="1:5">
      <c r="A10" s="20"/>
      <c r="B10" s="50" t="s">
        <v>80</v>
      </c>
      <c r="C10" s="48">
        <f>SUM(C8:C9)</f>
        <v>255681.22</v>
      </c>
      <c r="D10" s="47"/>
    </row>
    <row r="11" spans="1:5">
      <c r="B11" s="84"/>
      <c r="C11" s="85"/>
      <c r="D11" s="53"/>
    </row>
    <row r="12" spans="1:5">
      <c r="A12" s="54" t="s">
        <v>81</v>
      </c>
      <c r="B12" s="19" t="s">
        <v>82</v>
      </c>
      <c r="C12" s="55">
        <f>'1кв'!E22+'2кв'!E22+'3кв'!E22+'4кв'!E22</f>
        <v>138377.18400000001</v>
      </c>
      <c r="D12" s="53"/>
    </row>
    <row r="13" spans="1:5">
      <c r="B13" s="56" t="s">
        <v>42</v>
      </c>
      <c r="C13" s="55">
        <f>'1кв'!E24+'2кв'!E23+'3кв'!E23+'4кв'!E23</f>
        <v>39978</v>
      </c>
      <c r="D13" s="53"/>
      <c r="E13" s="57"/>
    </row>
    <row r="14" spans="1:5" ht="31.5">
      <c r="B14" s="56" t="s">
        <v>83</v>
      </c>
      <c r="C14" s="55">
        <f>'1кв'!E23</f>
        <v>3558.42</v>
      </c>
      <c r="D14" s="53"/>
    </row>
    <row r="15" spans="1:5">
      <c r="A15" s="54"/>
      <c r="B15" s="58" t="s">
        <v>30</v>
      </c>
      <c r="C15" s="55">
        <f>'1кв'!E25+'2кв'!E24+'3кв'!E24+'4кв'!E24</f>
        <v>14213.119999999999</v>
      </c>
      <c r="D15" s="53"/>
    </row>
    <row r="16" spans="1:5">
      <c r="A16" s="54"/>
      <c r="B16" s="59" t="s">
        <v>97</v>
      </c>
      <c r="C16" s="55">
        <f>'1кв'!E27+'2кв'!E25+'3кв'!E25</f>
        <v>5072.8830000000007</v>
      </c>
      <c r="D16" s="53"/>
    </row>
    <row r="17" spans="1:5" ht="30">
      <c r="A17" s="54"/>
      <c r="B17" s="7" t="s">
        <v>55</v>
      </c>
      <c r="C17" s="66">
        <f>'1кв'!E26</f>
        <v>-5230.3100000000004</v>
      </c>
      <c r="D17" s="53"/>
    </row>
    <row r="18" spans="1:5">
      <c r="A18" s="54"/>
      <c r="B18" s="59" t="s">
        <v>84</v>
      </c>
      <c r="C18" s="55">
        <v>0</v>
      </c>
      <c r="D18" s="53"/>
    </row>
    <row r="19" spans="1:5">
      <c r="A19" s="54"/>
      <c r="B19" s="59" t="s">
        <v>85</v>
      </c>
      <c r="C19" s="55"/>
      <c r="D19" s="53"/>
    </row>
    <row r="20" spans="1:5">
      <c r="A20" s="54"/>
      <c r="B20" s="60"/>
      <c r="C20" s="55"/>
      <c r="D20" s="53"/>
    </row>
    <row r="21" spans="1:5">
      <c r="B21" s="61" t="s">
        <v>86</v>
      </c>
      <c r="C21" s="48">
        <f>SUM(C12:C18)</f>
        <v>195969.29700000002</v>
      </c>
      <c r="D21" s="53"/>
      <c r="E21" s="57"/>
    </row>
    <row r="22" spans="1:5">
      <c r="B22" s="62" t="s">
        <v>99</v>
      </c>
      <c r="C22" s="46">
        <f>(C6+C10)-C21</f>
        <v>8377.0029999999679</v>
      </c>
      <c r="D22" s="53"/>
    </row>
    <row r="23" spans="1:5">
      <c r="B23" s="49"/>
      <c r="C23" s="63"/>
      <c r="D23" s="53"/>
    </row>
    <row r="24" spans="1:5">
      <c r="B24" s="49"/>
      <c r="C24" s="63"/>
      <c r="D24" s="53"/>
    </row>
    <row r="25" spans="1:5">
      <c r="B25" s="49" t="s">
        <v>87</v>
      </c>
      <c r="C25" s="49"/>
      <c r="D25" s="53"/>
    </row>
    <row r="26" spans="1:5">
      <c r="B26" s="49" t="s">
        <v>88</v>
      </c>
      <c r="C26" s="49">
        <v>37703.01</v>
      </c>
      <c r="D26" s="53"/>
    </row>
    <row r="27" spans="1:5">
      <c r="B27" s="64" t="s">
        <v>98</v>
      </c>
      <c r="C27" s="64">
        <v>23370.59</v>
      </c>
      <c r="D27" s="53"/>
    </row>
    <row r="28" spans="1:5">
      <c r="B28" s="49" t="s">
        <v>89</v>
      </c>
      <c r="C28" s="49">
        <f>C27-C26</f>
        <v>-14332.420000000002</v>
      </c>
      <c r="D28" s="53"/>
    </row>
    <row r="29" spans="1:5">
      <c r="B29" s="49"/>
      <c r="C29" s="63"/>
      <c r="D29" s="53"/>
    </row>
    <row r="30" spans="1:5">
      <c r="B30" s="49"/>
      <c r="C30" s="63"/>
      <c r="D30" s="53"/>
    </row>
    <row r="31" spans="1:5">
      <c r="B31" s="49"/>
      <c r="C31" s="63"/>
      <c r="D31" s="53"/>
    </row>
    <row r="32" spans="1:5">
      <c r="A32" s="1" t="s">
        <v>90</v>
      </c>
      <c r="B32" s="49" t="s">
        <v>91</v>
      </c>
      <c r="C32" s="63"/>
      <c r="D32" s="53"/>
    </row>
    <row r="33" spans="2:4">
      <c r="B33" s="49" t="s">
        <v>92</v>
      </c>
      <c r="C33" s="63"/>
      <c r="D33" s="53"/>
    </row>
    <row r="34" spans="2:4">
      <c r="B34" s="49" t="s">
        <v>93</v>
      </c>
      <c r="C34" s="63"/>
      <c r="D34" s="53"/>
    </row>
    <row r="35" spans="2:4">
      <c r="B35" s="49"/>
      <c r="C35" s="63"/>
      <c r="D35" s="53"/>
    </row>
    <row r="36" spans="2:4">
      <c r="B36" s="49"/>
      <c r="C36" s="63"/>
      <c r="D36" s="53"/>
    </row>
    <row r="37" spans="2:4">
      <c r="B37" s="49" t="s">
        <v>94</v>
      </c>
      <c r="C37" s="63"/>
      <c r="D37" s="53"/>
    </row>
    <row r="38" spans="2:4">
      <c r="B38" s="49"/>
      <c r="C38" s="63"/>
      <c r="D38" s="53"/>
    </row>
    <row r="39" spans="2:4">
      <c r="B39" s="49"/>
      <c r="C39" s="63"/>
      <c r="D39" s="53"/>
    </row>
    <row r="40" spans="2:4">
      <c r="B40" s="49"/>
      <c r="C40" s="63"/>
      <c r="D40" s="53"/>
    </row>
    <row r="41" spans="2:4">
      <c r="B41" s="49"/>
      <c r="C41" s="63"/>
      <c r="D41" s="53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2023-03-02T11:21:29Z</dcterms:modified>
</cp:coreProperties>
</file>