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'1кв'!$A$1:$E$55</definedName>
    <definedName name="_xlnm.Print_Area" localSheetId="1">'2кв'!$A$1:$E$55</definedName>
    <definedName name="_xlnm.Print_Area" localSheetId="2">'3кв'!$A$1:$E$49</definedName>
    <definedName name="_xlnm.Print_Area" localSheetId="3">'4кв'!$A$1:$E$49</definedName>
    <definedName name="_xlnm.Print_Area" localSheetId="4">отчет!$A$1:$C$45</definedName>
  </definedNames>
  <calcPr calcId="124519" refMode="R1C1"/>
</workbook>
</file>

<file path=xl/calcChain.xml><?xml version="1.0" encoding="utf-8"?>
<calcChain xmlns="http://schemas.openxmlformats.org/spreadsheetml/2006/main">
  <c r="C32" i="24"/>
  <c r="C23" l="1"/>
  <c r="C22"/>
  <c r="C21"/>
  <c r="C20"/>
  <c r="C19"/>
  <c r="C16"/>
  <c r="C15"/>
  <c r="C14"/>
  <c r="C13"/>
  <c r="C12"/>
  <c r="C9"/>
  <c r="C8"/>
  <c r="C6"/>
  <c r="C25" l="1"/>
  <c r="C10"/>
  <c r="C26" l="1"/>
  <c r="B42" i="23"/>
  <c r="B45" l="1"/>
  <c r="E23"/>
  <c r="E22"/>
  <c r="E26" s="1"/>
  <c r="B46" s="1"/>
  <c r="B47" l="1"/>
  <c r="B42" i="22"/>
  <c r="B45"/>
  <c r="E23"/>
  <c r="E22"/>
  <c r="E26" s="1"/>
  <c r="B47" l="1"/>
  <c r="B46"/>
  <c r="B48" i="21"/>
  <c r="E32"/>
  <c r="E29"/>
  <c r="E27"/>
  <c r="E28"/>
  <c r="B51"/>
  <c r="E24"/>
  <c r="E22"/>
  <c r="B52" l="1"/>
  <c r="B53"/>
  <c r="E29" i="20"/>
  <c r="E32"/>
  <c r="E27"/>
  <c r="B51" l="1"/>
  <c r="E25"/>
  <c r="E23"/>
  <c r="E22"/>
  <c r="B52" l="1"/>
  <c r="B53" l="1"/>
</calcChain>
</file>

<file path=xl/sharedStrings.xml><?xml version="1.0" encoding="utf-8"?>
<sst xmlns="http://schemas.openxmlformats.org/spreadsheetml/2006/main" count="297" uniqueCount="116">
  <si>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</si>
  <si>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</si>
  <si>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</si>
  <si>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</si>
  <si>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</si>
  <si>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</si>
  <si>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</si>
  <si>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</si>
  <si>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</si>
  <si>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</si>
  <si>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</si>
  <si>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</si>
  <si>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</si>
  <si>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</si>
  <si>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</si>
  <si>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</si>
  <si>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</si>
  <si>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</si>
  <si>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</si>
  <si>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</si>
  <si>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</si>
  <si>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</si>
  <si>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</si>
  <si>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</si>
  <si>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</si>
  <si>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</si>
  <si>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Строителей, д. 17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</si>
  <si>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Романкова Романа Анатольевича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</si>
  <si>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</t>
    </r>
  </si>
  <si>
    <t>Стоимость материалов</t>
  </si>
  <si>
    <t>1 квартал</t>
  </si>
  <si>
    <t>руб.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</si>
  <si>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</si>
  <si>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 Романкова Р.А.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</si>
  <si>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</si>
  <si>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</si>
  <si>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</si>
  <si>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 от 01.06.2016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</si>
  <si>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№78 от   01.06.2016 г.</t>
    </r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</si>
  <si>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</si>
  <si>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</si>
  <si>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</si>
  <si>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</si>
  <si>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>февраль</t>
  </si>
  <si>
    <t xml:space="preserve">Остаток на начало квартала </t>
  </si>
  <si>
    <t>Услуги по содержанию многоквартирного дома</t>
  </si>
  <si>
    <t>Общая площадь квартир -  1545,1</t>
  </si>
  <si>
    <t>Дезинсекция, дератизация</t>
  </si>
  <si>
    <t>март</t>
  </si>
  <si>
    <t xml:space="preserve">Интернет Квант-телеком </t>
  </si>
  <si>
    <t>Обработка подъездов хлорсодержащими растворами опрыскивание 1 раз в неделю</t>
  </si>
  <si>
    <t>Предъявлено населению100771,5руб.</t>
  </si>
  <si>
    <t>ч/ч</t>
  </si>
  <si>
    <t>за 1 квартал 2022 года</t>
  </si>
  <si>
    <t>"31" 03  2022 г.</t>
  </si>
  <si>
    <t>Запенивание отверстий в крыше кв.18</t>
  </si>
  <si>
    <t>Опиловка деревьев (смета)</t>
  </si>
  <si>
    <t>Установка подьездных лавочек со строителями, сварочные работы (кв.17)</t>
  </si>
  <si>
    <t xml:space="preserve">Частичная замена КНС в подвале  (кв.1) смета </t>
  </si>
  <si>
    <t>январь</t>
  </si>
  <si>
    <t xml:space="preserve">           2. Всего за период с "01" 01 2022 г. по "31" 03 2022 г. выполнено работ (оказано услуг) на общую сумму сто двадцать одна тысяча четыреста девяносто семь рублей 77 копеек</t>
  </si>
  <si>
    <t>за 2 квартал 2022 года</t>
  </si>
  <si>
    <t>"30" 06  2022 г.</t>
  </si>
  <si>
    <t>2 квартал</t>
  </si>
  <si>
    <t>Ремонт кровли после урагана (смета)</t>
  </si>
  <si>
    <t>Установка кодового замка (кв.2)</t>
  </si>
  <si>
    <t>Замена доводчика (кв.23)</t>
  </si>
  <si>
    <t>Бетонирование КНС (кв.3)</t>
  </si>
  <si>
    <t>апрель</t>
  </si>
  <si>
    <t>май</t>
  </si>
  <si>
    <t>июнь</t>
  </si>
  <si>
    <t xml:space="preserve">Реконструкция качели, установка стенда </t>
  </si>
  <si>
    <t xml:space="preserve">           2. Всего за период с "01" 04 2022 г. по "30" 06 2022 г. выполнено работ (оказано услуг) на общую сумму девяносто восемь тысяч двести восемьдесят девять рублей 59 копеек</t>
  </si>
  <si>
    <t>"30" 09  2022 г.</t>
  </si>
  <si>
    <t>3 квартал</t>
  </si>
  <si>
    <t>за 3 квартал 2022 года</t>
  </si>
  <si>
    <t xml:space="preserve">           2. Всего за период с "01" 07 2022 г. по "30" 09 2022 г. выполнено работ (оказано услуг) на общую сумму восемьдесят пять тысяч шестьсот шестьдесят рублей 34 копейки</t>
  </si>
  <si>
    <t>Предъявлено населению107168,19руб.</t>
  </si>
  <si>
    <t>за 4 квартал 2022 года</t>
  </si>
  <si>
    <t>31 12 2022 г.</t>
  </si>
  <si>
    <t>4 квартал</t>
  </si>
  <si>
    <t>Ремонт освещения в подвале (смета)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</si>
  <si>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</si>
  <si>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</si>
  <si>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</si>
  <si>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</si>
  <si>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</si>
  <si>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</si>
  <si>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интернет Квант-телеком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</si>
  <si>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</si>
  <si>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</si>
  <si>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</si>
  <si>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</si>
  <si>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</si>
  <si>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</si>
  <si>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</si>
  <si>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</si>
  <si>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</si>
  <si>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</si>
  <si>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</si>
  <si>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</si>
  <si>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Составил: инженер ПТО ____________________ Исраелян Е.В.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</si>
  <si>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</si>
  <si>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</si>
  <si>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</si>
  <si>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 xml:space="preserve">Получил: </t>
  </si>
  <si>
    <t>_____________________________________________</t>
  </si>
  <si>
    <t>по ж.д. ул. Строителей ,17</t>
  </si>
  <si>
    <t>Начислено всего 415879,38</t>
  </si>
  <si>
    <t>Непредвиденные работы  21,5 ч/ч</t>
  </si>
  <si>
    <t xml:space="preserve">   *Опиловка деревьев (смета)</t>
  </si>
  <si>
    <t xml:space="preserve">   *Частичная замена КНС в подвале  (кв.1) смета </t>
  </si>
  <si>
    <t xml:space="preserve">   *Ремонт кровли после урагана (смета)</t>
  </si>
  <si>
    <t xml:space="preserve">   *Реконструкция качели, установка стенда </t>
  </si>
  <si>
    <t xml:space="preserve">   *Ремонт освещения в подвале (смета)</t>
  </si>
  <si>
    <t xml:space="preserve">           2. Всего за период с "01" 10 2022 г. по "31" 12 2022 г. выполнено работ (оказано услуг) на общую сумму сто одиннадцать тысяч семьсот семнадцать рублей 44 копейки.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</si>
</sst>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5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0" fontId="12" fillId="2" borderId="3" xfId="0" applyFont="1" applyFill="1" applyBorder="1" applyAlignment="1">
      <alignment horizontal="center"/>
    </xf>
    <xf numFmtId="0" fontId="4" fillId="2" borderId="0" xfId="0" applyFont="1" applyFill="1"/>
    <xf numFmtId="0" fontId="2" fillId="0" borderId="0" xfId="0" applyFont="1" applyAlignment="1">
      <alignment wrapText="1"/>
    </xf>
    <xf numFmtId="39" fontId="8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4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9" fillId="0" borderId="1" xfId="1" applyNumberFormat="1" applyFont="1" applyBorder="1" applyAlignment="1">
      <alignment horizontal="center"/>
    </xf>
    <xf numFmtId="4" fontId="16" fillId="0" borderId="0" xfId="0" applyNumberFormat="1" applyFont="1"/>
    <xf numFmtId="43" fontId="9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5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9" fillId="0" borderId="0" xfId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4" fontId="9" fillId="0" borderId="0" xfId="0" applyNumberFormat="1" applyFont="1"/>
    <xf numFmtId="43" fontId="3" fillId="0" borderId="0" xfId="1" applyFont="1"/>
    <xf numFmtId="49" fontId="3" fillId="0" borderId="1" xfId="0" applyNumberFormat="1" applyFont="1" applyBorder="1" applyAlignment="1">
      <alignment vertical="center" wrapText="1"/>
    </xf>
    <xf numFmtId="0" fontId="12" fillId="2" borderId="1" xfId="0" applyFont="1" applyFill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view="pageBreakPreview" topLeftCell="A22" zoomScaleSheetLayoutView="100" workbookViewId="0">
      <selection activeCell="A30" sqref="A30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.75" customHeight="1">
      <c r="A2" s="74" t="s">
        <v>12</v>
      </c>
      <c r="B2" s="75"/>
      <c r="C2" s="75"/>
      <c r="D2" s="75"/>
      <c r="E2" s="75"/>
    </row>
    <row r="3" spans="1:5">
      <c r="A3" s="76" t="s">
        <v>53</v>
      </c>
      <c r="B3" s="76"/>
      <c r="C3" s="76"/>
      <c r="D3" s="76"/>
      <c r="E3" s="76"/>
    </row>
    <row r="4" spans="1:5" s="1" customFormat="1" ht="15.75">
      <c r="A4" s="5" t="s">
        <v>13</v>
      </c>
      <c r="B4" s="22"/>
      <c r="C4" s="22"/>
      <c r="D4" s="77" t="s">
        <v>54</v>
      </c>
      <c r="E4" s="77"/>
    </row>
    <row r="5" spans="1:5">
      <c r="A5" s="26"/>
      <c r="B5" s="4"/>
      <c r="C5" s="4"/>
      <c r="D5" s="4"/>
      <c r="E5" s="4"/>
    </row>
    <row r="6" spans="1:5">
      <c r="A6" s="78" t="s">
        <v>0</v>
      </c>
      <c r="B6" s="78"/>
      <c r="C6" s="78"/>
      <c r="D6" s="78"/>
      <c r="E6" s="78"/>
    </row>
    <row r="7" spans="1:5">
      <c r="A7" s="72" t="s">
        <v>26</v>
      </c>
      <c r="B7" s="72"/>
      <c r="C7" s="72"/>
      <c r="D7" s="72"/>
      <c r="E7" s="72"/>
    </row>
    <row r="8" spans="1:5">
      <c r="A8" s="80" t="s">
        <v>1</v>
      </c>
      <c r="B8" s="80"/>
      <c r="C8" s="80"/>
      <c r="D8" s="80"/>
      <c r="E8" s="80"/>
    </row>
    <row r="9" spans="1:5">
      <c r="A9" s="78" t="s">
        <v>27</v>
      </c>
      <c r="B9" s="78"/>
      <c r="C9" s="78"/>
      <c r="D9" s="78"/>
      <c r="E9" s="78"/>
    </row>
    <row r="10" spans="1:5" ht="24.75" customHeight="1">
      <c r="A10" s="81" t="s">
        <v>14</v>
      </c>
      <c r="B10" s="82"/>
      <c r="C10" s="82"/>
      <c r="D10" s="82"/>
      <c r="E10" s="82"/>
    </row>
    <row r="11" spans="1:5" ht="30.75" customHeight="1">
      <c r="A11" s="78" t="s">
        <v>37</v>
      </c>
      <c r="B11" s="78"/>
      <c r="C11" s="78"/>
      <c r="D11" s="78"/>
      <c r="E11" s="78"/>
    </row>
    <row r="12" spans="1:5">
      <c r="A12" s="80" t="s">
        <v>15</v>
      </c>
      <c r="B12" s="83"/>
      <c r="C12" s="83"/>
      <c r="D12" s="83"/>
      <c r="E12" s="83"/>
    </row>
    <row r="13" spans="1:5">
      <c r="A13" s="78" t="s">
        <v>22</v>
      </c>
      <c r="B13" s="78"/>
      <c r="C13" s="78"/>
      <c r="D13" s="78"/>
      <c r="E13" s="78"/>
    </row>
    <row r="14" spans="1:5">
      <c r="A14" s="80" t="s">
        <v>2</v>
      </c>
      <c r="B14" s="83"/>
      <c r="C14" s="83"/>
      <c r="D14" s="83"/>
      <c r="E14" s="83"/>
    </row>
    <row r="15" spans="1:5">
      <c r="A15" s="78" t="s">
        <v>23</v>
      </c>
      <c r="B15" s="78"/>
      <c r="C15" s="78"/>
      <c r="D15" s="78"/>
      <c r="E15" s="78"/>
    </row>
    <row r="16" spans="1:5">
      <c r="A16" s="80" t="s">
        <v>16</v>
      </c>
      <c r="B16" s="83"/>
      <c r="C16" s="83"/>
      <c r="D16" s="83"/>
      <c r="E16" s="83"/>
    </row>
    <row r="17" spans="1:7" ht="30" customHeight="1">
      <c r="A17" s="78" t="s">
        <v>17</v>
      </c>
      <c r="B17" s="78"/>
      <c r="C17" s="78"/>
      <c r="D17" s="78"/>
      <c r="E17" s="78"/>
    </row>
    <row r="18" spans="1:7" ht="63" customHeight="1">
      <c r="A18" s="78" t="s">
        <v>38</v>
      </c>
      <c r="B18" s="78"/>
      <c r="C18" s="78"/>
      <c r="D18" s="78"/>
      <c r="E18" s="78"/>
    </row>
    <row r="19" spans="1:7" ht="32.25" customHeight="1">
      <c r="A19" s="79" t="s">
        <v>28</v>
      </c>
      <c r="B19" s="79"/>
      <c r="C19" s="79"/>
      <c r="D19" s="79"/>
      <c r="E19" s="79"/>
    </row>
    <row r="20" spans="1:7" ht="12.75" customHeight="1">
      <c r="A20" s="79"/>
      <c r="B20" s="79"/>
      <c r="C20" s="79"/>
      <c r="D20" s="79"/>
      <c r="E20" s="79"/>
      <c r="F20" s="2">
        <v>1545.1</v>
      </c>
      <c r="G20" s="2">
        <v>3</v>
      </c>
    </row>
    <row r="21" spans="1:7" ht="127.5" customHeight="1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45</v>
      </c>
      <c r="B22" s="9" t="s">
        <v>35</v>
      </c>
      <c r="C22" s="3" t="s">
        <v>4</v>
      </c>
      <c r="D22" s="3">
        <v>13.5</v>
      </c>
      <c r="E22" s="8">
        <f>D22*F20*G20</f>
        <v>62576.549999999996</v>
      </c>
    </row>
    <row r="23" spans="1:7" ht="45">
      <c r="A23" s="7" t="s">
        <v>50</v>
      </c>
      <c r="B23" s="9" t="s">
        <v>30</v>
      </c>
      <c r="C23" s="3" t="s">
        <v>4</v>
      </c>
      <c r="D23" s="3"/>
      <c r="E23" s="8">
        <f>1226.1*3</f>
        <v>3678.2999999999997</v>
      </c>
    </row>
    <row r="24" spans="1:7">
      <c r="A24" s="7" t="s">
        <v>47</v>
      </c>
      <c r="B24" s="9" t="s">
        <v>30</v>
      </c>
      <c r="C24" s="3" t="s">
        <v>31</v>
      </c>
      <c r="D24" s="3"/>
      <c r="E24" s="8">
        <v>0</v>
      </c>
    </row>
    <row r="25" spans="1:7">
      <c r="A25" s="7" t="s">
        <v>41</v>
      </c>
      <c r="B25" s="9" t="s">
        <v>24</v>
      </c>
      <c r="C25" s="3" t="s">
        <v>4</v>
      </c>
      <c r="D25" s="3">
        <v>3.6</v>
      </c>
      <c r="E25" s="8">
        <f>D25*F20*G20</f>
        <v>16687.079999999998</v>
      </c>
    </row>
    <row r="26" spans="1:7" ht="15.75" thickBot="1">
      <c r="A26" s="7" t="s">
        <v>29</v>
      </c>
      <c r="B26" s="9" t="s">
        <v>30</v>
      </c>
      <c r="C26" s="3" t="s">
        <v>31</v>
      </c>
      <c r="D26" s="3"/>
      <c r="E26" s="8">
        <v>2352.4899999999998</v>
      </c>
    </row>
    <row r="27" spans="1:7" ht="32.25" thickBot="1">
      <c r="A27" s="32" t="s">
        <v>55</v>
      </c>
      <c r="B27" s="9" t="s">
        <v>59</v>
      </c>
      <c r="C27" s="3" t="s">
        <v>52</v>
      </c>
      <c r="D27" s="3">
        <v>9</v>
      </c>
      <c r="E27" s="8">
        <f>D27*218.47</f>
        <v>1966.23</v>
      </c>
    </row>
    <row r="28" spans="1:7" ht="15.75">
      <c r="A28" s="28" t="s">
        <v>56</v>
      </c>
      <c r="B28" s="9" t="s">
        <v>43</v>
      </c>
      <c r="C28" s="3" t="s">
        <v>31</v>
      </c>
      <c r="D28" s="3"/>
      <c r="E28" s="8">
        <v>16331.6</v>
      </c>
    </row>
    <row r="29" spans="1:7" ht="47.25">
      <c r="A29" s="27" t="s">
        <v>57</v>
      </c>
      <c r="B29" s="9" t="s">
        <v>43</v>
      </c>
      <c r="C29" s="3" t="s">
        <v>52</v>
      </c>
      <c r="D29" s="3">
        <v>4</v>
      </c>
      <c r="E29" s="8">
        <f t="shared" ref="E29" si="0">D29*218.47</f>
        <v>873.88</v>
      </c>
    </row>
    <row r="30" spans="1:7" ht="31.5">
      <c r="A30" s="27" t="s">
        <v>58</v>
      </c>
      <c r="B30" s="9" t="s">
        <v>48</v>
      </c>
      <c r="C30" s="3" t="s">
        <v>31</v>
      </c>
      <c r="D30" s="3"/>
      <c r="E30" s="8">
        <v>17031.64</v>
      </c>
    </row>
    <row r="31" spans="1:7" ht="15.75">
      <c r="A31" s="23"/>
      <c r="B31" s="9"/>
      <c r="C31" s="3"/>
      <c r="D31" s="16"/>
      <c r="E31" s="8"/>
    </row>
    <row r="32" spans="1:7" s="14" customFormat="1" ht="14.25">
      <c r="A32" s="10" t="s">
        <v>25</v>
      </c>
      <c r="B32" s="11"/>
      <c r="C32" s="12"/>
      <c r="D32" s="12"/>
      <c r="E32" s="13">
        <f>SUM(E22:E31)</f>
        <v>121497.77</v>
      </c>
    </row>
    <row r="34" spans="1:5" s="17" customFormat="1" ht="29.25" customHeight="1">
      <c r="A34" s="85" t="s">
        <v>60</v>
      </c>
      <c r="B34" s="85"/>
      <c r="C34" s="85"/>
      <c r="D34" s="85"/>
      <c r="E34" s="85"/>
    </row>
    <row r="35" spans="1:5" ht="30" customHeight="1">
      <c r="A35" s="78" t="s">
        <v>21</v>
      </c>
      <c r="B35" s="78"/>
      <c r="C35" s="78"/>
      <c r="D35" s="78"/>
      <c r="E35" s="78"/>
    </row>
    <row r="36" spans="1:5">
      <c r="A36" s="78" t="s">
        <v>20</v>
      </c>
      <c r="B36" s="78"/>
      <c r="C36" s="78"/>
      <c r="D36" s="78"/>
      <c r="E36" s="78"/>
    </row>
    <row r="37" spans="1:5" ht="32.25" customHeight="1">
      <c r="A37" s="78" t="s">
        <v>34</v>
      </c>
      <c r="B37" s="78"/>
      <c r="C37" s="78"/>
      <c r="D37" s="78"/>
      <c r="E37" s="78"/>
    </row>
    <row r="38" spans="1:5">
      <c r="A38" s="78" t="s">
        <v>18</v>
      </c>
      <c r="B38" s="78"/>
      <c r="C38" s="78"/>
      <c r="D38" s="78"/>
      <c r="E38" s="78"/>
    </row>
    <row r="39" spans="1:5">
      <c r="A39" s="86" t="s">
        <v>5</v>
      </c>
      <c r="B39" s="86"/>
      <c r="C39" s="86"/>
      <c r="D39" s="86"/>
      <c r="E39" s="86"/>
    </row>
    <row r="40" spans="1:5">
      <c r="A40" s="78" t="s">
        <v>18</v>
      </c>
      <c r="B40" s="78"/>
      <c r="C40" s="78"/>
      <c r="D40" s="78"/>
      <c r="E40" s="78"/>
    </row>
    <row r="41" spans="1:5">
      <c r="A41" s="87" t="s">
        <v>32</v>
      </c>
      <c r="B41" s="87"/>
      <c r="C41" s="87"/>
      <c r="D41" s="87"/>
      <c r="E41" s="87"/>
    </row>
    <row r="42" spans="1:5">
      <c r="B42" s="84" t="s">
        <v>19</v>
      </c>
      <c r="C42" s="84"/>
      <c r="D42" s="84"/>
      <c r="E42" s="6" t="s">
        <v>6</v>
      </c>
    </row>
    <row r="43" spans="1:5">
      <c r="A43" s="25"/>
      <c r="B43" s="25"/>
      <c r="C43" s="25"/>
      <c r="D43" s="25"/>
      <c r="E43" s="25"/>
    </row>
    <row r="44" spans="1:5">
      <c r="A44" s="87" t="s">
        <v>33</v>
      </c>
      <c r="B44" s="87"/>
      <c r="C44" s="87"/>
      <c r="D44" s="87"/>
      <c r="E44" s="87"/>
    </row>
    <row r="45" spans="1:5">
      <c r="B45" s="84" t="s">
        <v>19</v>
      </c>
      <c r="C45" s="84"/>
      <c r="D45" s="84"/>
      <c r="E45" s="6" t="s">
        <v>6</v>
      </c>
    </row>
    <row r="46" spans="1:5">
      <c r="A46" s="2" t="s">
        <v>46</v>
      </c>
    </row>
    <row r="47" spans="1:5">
      <c r="A47" s="14" t="s">
        <v>36</v>
      </c>
    </row>
    <row r="48" spans="1:5">
      <c r="A48" s="2" t="s">
        <v>44</v>
      </c>
      <c r="B48" s="19">
        <v>2790.11</v>
      </c>
    </row>
    <row r="49" spans="1:2">
      <c r="A49" s="18" t="s">
        <v>51</v>
      </c>
      <c r="B49" s="20"/>
    </row>
    <row r="50" spans="1:2">
      <c r="A50" s="2" t="s">
        <v>39</v>
      </c>
      <c r="B50" s="20">
        <v>101986.81</v>
      </c>
    </row>
    <row r="51" spans="1:2">
      <c r="A51" s="2" t="s">
        <v>49</v>
      </c>
      <c r="B51" s="20">
        <f>3*100</f>
        <v>300</v>
      </c>
    </row>
    <row r="52" spans="1:2" ht="30">
      <c r="A52" s="24" t="s">
        <v>40</v>
      </c>
      <c r="B52" s="20">
        <f>E32</f>
        <v>121497.77</v>
      </c>
    </row>
    <row r="53" spans="1:2">
      <c r="A53" s="15" t="s">
        <v>42</v>
      </c>
      <c r="B53" s="19">
        <f>B48+B50+B51-B52</f>
        <v>-16420.850000000006</v>
      </c>
    </row>
    <row r="55" spans="1:2">
      <c r="B55" s="2" t="s">
        <v>18</v>
      </c>
    </row>
  </sheetData>
  <mergeCells count="30"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5"/>
  <sheetViews>
    <sheetView view="pageBreakPreview" topLeftCell="A22" zoomScaleSheetLayoutView="100" workbookViewId="0">
      <selection activeCell="A30" sqref="A30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.75" customHeight="1">
      <c r="A2" s="74" t="s">
        <v>12</v>
      </c>
      <c r="B2" s="75"/>
      <c r="C2" s="75"/>
      <c r="D2" s="75"/>
      <c r="E2" s="75"/>
    </row>
    <row r="3" spans="1:5">
      <c r="A3" s="76" t="s">
        <v>61</v>
      </c>
      <c r="B3" s="76"/>
      <c r="C3" s="76"/>
      <c r="D3" s="76"/>
      <c r="E3" s="76"/>
    </row>
    <row r="4" spans="1:5" s="1" customFormat="1" ht="15.75">
      <c r="A4" s="5" t="s">
        <v>13</v>
      </c>
      <c r="B4" s="22"/>
      <c r="C4" s="22"/>
      <c r="D4" s="77" t="s">
        <v>62</v>
      </c>
      <c r="E4" s="77"/>
    </row>
    <row r="5" spans="1:5">
      <c r="A5" s="31"/>
      <c r="B5" s="4"/>
      <c r="C5" s="4"/>
      <c r="D5" s="4"/>
      <c r="E5" s="4"/>
    </row>
    <row r="6" spans="1:5">
      <c r="A6" s="78" t="s">
        <v>0</v>
      </c>
      <c r="B6" s="78"/>
      <c r="C6" s="78"/>
      <c r="D6" s="78"/>
      <c r="E6" s="78"/>
    </row>
    <row r="7" spans="1:5">
      <c r="A7" s="72" t="s">
        <v>26</v>
      </c>
      <c r="B7" s="72"/>
      <c r="C7" s="72"/>
      <c r="D7" s="72"/>
      <c r="E7" s="72"/>
    </row>
    <row r="8" spans="1:5">
      <c r="A8" s="80" t="s">
        <v>1</v>
      </c>
      <c r="B8" s="80"/>
      <c r="C8" s="80"/>
      <c r="D8" s="80"/>
      <c r="E8" s="80"/>
    </row>
    <row r="9" spans="1:5">
      <c r="A9" s="78" t="s">
        <v>27</v>
      </c>
      <c r="B9" s="78"/>
      <c r="C9" s="78"/>
      <c r="D9" s="78"/>
      <c r="E9" s="78"/>
    </row>
    <row r="10" spans="1:5" ht="24.75" customHeight="1">
      <c r="A10" s="81" t="s">
        <v>14</v>
      </c>
      <c r="B10" s="82"/>
      <c r="C10" s="82"/>
      <c r="D10" s="82"/>
      <c r="E10" s="82"/>
    </row>
    <row r="11" spans="1:5" ht="30.75" customHeight="1">
      <c r="A11" s="78" t="s">
        <v>37</v>
      </c>
      <c r="B11" s="78"/>
      <c r="C11" s="78"/>
      <c r="D11" s="78"/>
      <c r="E11" s="78"/>
    </row>
    <row r="12" spans="1:5">
      <c r="A12" s="80" t="s">
        <v>15</v>
      </c>
      <c r="B12" s="83"/>
      <c r="C12" s="83"/>
      <c r="D12" s="83"/>
      <c r="E12" s="83"/>
    </row>
    <row r="13" spans="1:5">
      <c r="A13" s="78" t="s">
        <v>22</v>
      </c>
      <c r="B13" s="78"/>
      <c r="C13" s="78"/>
      <c r="D13" s="78"/>
      <c r="E13" s="78"/>
    </row>
    <row r="14" spans="1:5">
      <c r="A14" s="80" t="s">
        <v>2</v>
      </c>
      <c r="B14" s="83"/>
      <c r="C14" s="83"/>
      <c r="D14" s="83"/>
      <c r="E14" s="83"/>
    </row>
    <row r="15" spans="1:5">
      <c r="A15" s="78" t="s">
        <v>23</v>
      </c>
      <c r="B15" s="78"/>
      <c r="C15" s="78"/>
      <c r="D15" s="78"/>
      <c r="E15" s="78"/>
    </row>
    <row r="16" spans="1:5">
      <c r="A16" s="80" t="s">
        <v>16</v>
      </c>
      <c r="B16" s="83"/>
      <c r="C16" s="83"/>
      <c r="D16" s="83"/>
      <c r="E16" s="83"/>
    </row>
    <row r="17" spans="1:7" ht="30" customHeight="1">
      <c r="A17" s="78" t="s">
        <v>17</v>
      </c>
      <c r="B17" s="78"/>
      <c r="C17" s="78"/>
      <c r="D17" s="78"/>
      <c r="E17" s="78"/>
    </row>
    <row r="18" spans="1:7" ht="63" customHeight="1">
      <c r="A18" s="78" t="s">
        <v>38</v>
      </c>
      <c r="B18" s="78"/>
      <c r="C18" s="78"/>
      <c r="D18" s="78"/>
      <c r="E18" s="78"/>
    </row>
    <row r="19" spans="1:7" ht="32.25" customHeight="1">
      <c r="A19" s="79" t="s">
        <v>28</v>
      </c>
      <c r="B19" s="79"/>
      <c r="C19" s="79"/>
      <c r="D19" s="79"/>
      <c r="E19" s="79"/>
    </row>
    <row r="20" spans="1:7" ht="12.75" customHeight="1">
      <c r="A20" s="79"/>
      <c r="B20" s="79"/>
      <c r="C20" s="79"/>
      <c r="D20" s="79"/>
      <c r="E20" s="79"/>
      <c r="F20" s="2">
        <v>1545.1</v>
      </c>
      <c r="G20" s="2">
        <v>3</v>
      </c>
    </row>
    <row r="21" spans="1:7" ht="127.5" customHeight="1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45</v>
      </c>
      <c r="B22" s="9" t="s">
        <v>35</v>
      </c>
      <c r="C22" s="3" t="s">
        <v>4</v>
      </c>
      <c r="D22" s="3">
        <v>13.5</v>
      </c>
      <c r="E22" s="8">
        <f>D22*F20*G20</f>
        <v>62576.549999999996</v>
      </c>
    </row>
    <row r="23" spans="1:7">
      <c r="A23" s="7" t="s">
        <v>47</v>
      </c>
      <c r="B23" s="9" t="s">
        <v>63</v>
      </c>
      <c r="C23" s="3" t="s">
        <v>31</v>
      </c>
      <c r="D23" s="3"/>
      <c r="E23" s="8">
        <v>0</v>
      </c>
    </row>
    <row r="24" spans="1:7">
      <c r="A24" s="7" t="s">
        <v>41</v>
      </c>
      <c r="B24" s="9" t="s">
        <v>24</v>
      </c>
      <c r="C24" s="3" t="s">
        <v>4</v>
      </c>
      <c r="D24" s="3">
        <v>3.6</v>
      </c>
      <c r="E24" s="8">
        <f>D24*F20*G20</f>
        <v>16687.079999999998</v>
      </c>
    </row>
    <row r="25" spans="1:7">
      <c r="A25" s="37" t="s">
        <v>29</v>
      </c>
      <c r="B25" s="9" t="s">
        <v>63</v>
      </c>
      <c r="C25" s="3" t="s">
        <v>31</v>
      </c>
      <c r="D25" s="3"/>
      <c r="E25" s="8">
        <v>3603.44</v>
      </c>
    </row>
    <row r="26" spans="1:7" ht="31.5">
      <c r="A26" s="38" t="s">
        <v>64</v>
      </c>
      <c r="B26" s="36" t="s">
        <v>68</v>
      </c>
      <c r="C26" s="3" t="s">
        <v>31</v>
      </c>
      <c r="D26" s="3"/>
      <c r="E26" s="8">
        <v>6048.42</v>
      </c>
    </row>
    <row r="27" spans="1:7" ht="15.75">
      <c r="A27" s="28" t="s">
        <v>65</v>
      </c>
      <c r="B27" s="9" t="s">
        <v>68</v>
      </c>
      <c r="C27" s="3" t="s">
        <v>52</v>
      </c>
      <c r="D27" s="3">
        <v>3</v>
      </c>
      <c r="E27" s="8">
        <f t="shared" ref="E27:E28" si="0">D27*218.47</f>
        <v>655.41</v>
      </c>
    </row>
    <row r="28" spans="1:7" ht="15.75">
      <c r="A28" s="27" t="s">
        <v>66</v>
      </c>
      <c r="B28" s="9" t="s">
        <v>69</v>
      </c>
      <c r="C28" s="3" t="s">
        <v>52</v>
      </c>
      <c r="D28" s="3">
        <v>2.5</v>
      </c>
      <c r="E28" s="8">
        <f t="shared" si="0"/>
        <v>546.17499999999995</v>
      </c>
    </row>
    <row r="29" spans="1:7" ht="15.75">
      <c r="A29" s="27" t="s">
        <v>67</v>
      </c>
      <c r="B29" s="9" t="s">
        <v>70</v>
      </c>
      <c r="C29" s="3" t="s">
        <v>52</v>
      </c>
      <c r="D29" s="3">
        <v>3</v>
      </c>
      <c r="E29" s="8">
        <f>D29*218.47</f>
        <v>655.41</v>
      </c>
    </row>
    <row r="30" spans="1:7" ht="31.5">
      <c r="A30" s="39" t="s">
        <v>71</v>
      </c>
      <c r="B30" s="9" t="s">
        <v>63</v>
      </c>
      <c r="C30" s="3" t="s">
        <v>31</v>
      </c>
      <c r="D30" s="40"/>
      <c r="E30" s="8">
        <v>7517.1</v>
      </c>
    </row>
    <row r="31" spans="1:7" ht="15.75">
      <c r="A31" s="23"/>
      <c r="B31" s="9"/>
      <c r="C31" s="3"/>
      <c r="D31" s="16"/>
      <c r="E31" s="8"/>
    </row>
    <row r="32" spans="1:7" s="14" customFormat="1" ht="14.25">
      <c r="A32" s="10" t="s">
        <v>25</v>
      </c>
      <c r="B32" s="11"/>
      <c r="C32" s="12"/>
      <c r="D32" s="12"/>
      <c r="E32" s="13">
        <f>SUM(E22:E31)</f>
        <v>98289.585000000006</v>
      </c>
    </row>
    <row r="34" spans="1:5" s="17" customFormat="1" ht="29.25" customHeight="1">
      <c r="A34" s="85" t="s">
        <v>72</v>
      </c>
      <c r="B34" s="85"/>
      <c r="C34" s="85"/>
      <c r="D34" s="85"/>
      <c r="E34" s="85"/>
    </row>
    <row r="35" spans="1:5" ht="30" customHeight="1">
      <c r="A35" s="78" t="s">
        <v>21</v>
      </c>
      <c r="B35" s="78"/>
      <c r="C35" s="78"/>
      <c r="D35" s="78"/>
      <c r="E35" s="78"/>
    </row>
    <row r="36" spans="1:5">
      <c r="A36" s="78" t="s">
        <v>20</v>
      </c>
      <c r="B36" s="78"/>
      <c r="C36" s="78"/>
      <c r="D36" s="78"/>
      <c r="E36" s="78"/>
    </row>
    <row r="37" spans="1:5" ht="32.25" customHeight="1">
      <c r="A37" s="78" t="s">
        <v>34</v>
      </c>
      <c r="B37" s="78"/>
      <c r="C37" s="78"/>
      <c r="D37" s="78"/>
      <c r="E37" s="78"/>
    </row>
    <row r="38" spans="1:5">
      <c r="A38" s="78" t="s">
        <v>18</v>
      </c>
      <c r="B38" s="78"/>
      <c r="C38" s="78"/>
      <c r="D38" s="78"/>
      <c r="E38" s="78"/>
    </row>
    <row r="39" spans="1:5">
      <c r="A39" s="86" t="s">
        <v>5</v>
      </c>
      <c r="B39" s="86"/>
      <c r="C39" s="86"/>
      <c r="D39" s="86"/>
      <c r="E39" s="86"/>
    </row>
    <row r="40" spans="1:5">
      <c r="A40" s="78" t="s">
        <v>18</v>
      </c>
      <c r="B40" s="78"/>
      <c r="C40" s="78"/>
      <c r="D40" s="78"/>
      <c r="E40" s="78"/>
    </row>
    <row r="41" spans="1:5">
      <c r="A41" s="87" t="s">
        <v>32</v>
      </c>
      <c r="B41" s="87"/>
      <c r="C41" s="87"/>
      <c r="D41" s="87"/>
      <c r="E41" s="87"/>
    </row>
    <row r="42" spans="1:5">
      <c r="B42" s="84" t="s">
        <v>19</v>
      </c>
      <c r="C42" s="84"/>
      <c r="D42" s="84"/>
      <c r="E42" s="6" t="s">
        <v>6</v>
      </c>
    </row>
    <row r="43" spans="1:5">
      <c r="A43" s="30"/>
      <c r="B43" s="30"/>
      <c r="C43" s="30"/>
      <c r="D43" s="30"/>
      <c r="E43" s="30"/>
    </row>
    <row r="44" spans="1:5">
      <c r="A44" s="87" t="s">
        <v>33</v>
      </c>
      <c r="B44" s="87"/>
      <c r="C44" s="87"/>
      <c r="D44" s="87"/>
      <c r="E44" s="87"/>
    </row>
    <row r="45" spans="1:5">
      <c r="B45" s="84" t="s">
        <v>19</v>
      </c>
      <c r="C45" s="84"/>
      <c r="D45" s="84"/>
      <c r="E45" s="6" t="s">
        <v>6</v>
      </c>
    </row>
    <row r="46" spans="1:5">
      <c r="A46" s="2" t="s">
        <v>46</v>
      </c>
    </row>
    <row r="47" spans="1:5">
      <c r="A47" s="14" t="s">
        <v>36</v>
      </c>
    </row>
    <row r="48" spans="1:5">
      <c r="A48" s="2" t="s">
        <v>44</v>
      </c>
      <c r="B48" s="19">
        <f>'1кв'!B53</f>
        <v>-16420.850000000006</v>
      </c>
    </row>
    <row r="49" spans="1:2">
      <c r="A49" s="18" t="s">
        <v>51</v>
      </c>
      <c r="B49" s="20"/>
    </row>
    <row r="50" spans="1:2">
      <c r="A50" s="2" t="s">
        <v>39</v>
      </c>
      <c r="B50" s="20">
        <v>93894.22</v>
      </c>
    </row>
    <row r="51" spans="1:2">
      <c r="A51" s="2" t="s">
        <v>49</v>
      </c>
      <c r="B51" s="20">
        <f>3*100</f>
        <v>300</v>
      </c>
    </row>
    <row r="52" spans="1:2" ht="30">
      <c r="A52" s="29" t="s">
        <v>40</v>
      </c>
      <c r="B52" s="20">
        <f>E32</f>
        <v>98289.585000000006</v>
      </c>
    </row>
    <row r="53" spans="1:2">
      <c r="A53" s="15" t="s">
        <v>42</v>
      </c>
      <c r="B53" s="19">
        <f>B48+B50+B51-B52</f>
        <v>-20516.215000000011</v>
      </c>
    </row>
    <row r="55" spans="1:2">
      <c r="B55" s="2" t="s">
        <v>18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19" zoomScaleSheetLayoutView="100" workbookViewId="0">
      <selection activeCell="B47" sqref="B47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.75" customHeight="1">
      <c r="A2" s="74" t="s">
        <v>12</v>
      </c>
      <c r="B2" s="75"/>
      <c r="C2" s="75"/>
      <c r="D2" s="75"/>
      <c r="E2" s="75"/>
    </row>
    <row r="3" spans="1:5">
      <c r="A3" s="76" t="s">
        <v>75</v>
      </c>
      <c r="B3" s="76"/>
      <c r="C3" s="76"/>
      <c r="D3" s="76"/>
      <c r="E3" s="76"/>
    </row>
    <row r="4" spans="1:5" s="1" customFormat="1" ht="15.75">
      <c r="A4" s="5" t="s">
        <v>13</v>
      </c>
      <c r="B4" s="22"/>
      <c r="C4" s="22"/>
      <c r="D4" s="77" t="s">
        <v>73</v>
      </c>
      <c r="E4" s="77"/>
    </row>
    <row r="5" spans="1:5">
      <c r="A5" s="35"/>
      <c r="B5" s="4"/>
      <c r="C5" s="4"/>
      <c r="D5" s="4"/>
      <c r="E5" s="4"/>
    </row>
    <row r="6" spans="1:5">
      <c r="A6" s="78" t="s">
        <v>0</v>
      </c>
      <c r="B6" s="78"/>
      <c r="C6" s="78"/>
      <c r="D6" s="78"/>
      <c r="E6" s="78"/>
    </row>
    <row r="7" spans="1:5">
      <c r="A7" s="72" t="s">
        <v>26</v>
      </c>
      <c r="B7" s="72"/>
      <c r="C7" s="72"/>
      <c r="D7" s="72"/>
      <c r="E7" s="72"/>
    </row>
    <row r="8" spans="1:5">
      <c r="A8" s="80" t="s">
        <v>1</v>
      </c>
      <c r="B8" s="80"/>
      <c r="C8" s="80"/>
      <c r="D8" s="80"/>
      <c r="E8" s="80"/>
    </row>
    <row r="9" spans="1:5">
      <c r="A9" s="78" t="s">
        <v>27</v>
      </c>
      <c r="B9" s="78"/>
      <c r="C9" s="78"/>
      <c r="D9" s="78"/>
      <c r="E9" s="78"/>
    </row>
    <row r="10" spans="1:5" ht="24.75" customHeight="1">
      <c r="A10" s="81" t="s">
        <v>14</v>
      </c>
      <c r="B10" s="82"/>
      <c r="C10" s="82"/>
      <c r="D10" s="82"/>
      <c r="E10" s="82"/>
    </row>
    <row r="11" spans="1:5" ht="30.75" customHeight="1">
      <c r="A11" s="78" t="s">
        <v>37</v>
      </c>
      <c r="B11" s="78"/>
      <c r="C11" s="78"/>
      <c r="D11" s="78"/>
      <c r="E11" s="78"/>
    </row>
    <row r="12" spans="1:5">
      <c r="A12" s="80" t="s">
        <v>15</v>
      </c>
      <c r="B12" s="83"/>
      <c r="C12" s="83"/>
      <c r="D12" s="83"/>
      <c r="E12" s="83"/>
    </row>
    <row r="13" spans="1:5">
      <c r="A13" s="78" t="s">
        <v>22</v>
      </c>
      <c r="B13" s="78"/>
      <c r="C13" s="78"/>
      <c r="D13" s="78"/>
      <c r="E13" s="78"/>
    </row>
    <row r="14" spans="1:5">
      <c r="A14" s="80" t="s">
        <v>2</v>
      </c>
      <c r="B14" s="83"/>
      <c r="C14" s="83"/>
      <c r="D14" s="83"/>
      <c r="E14" s="83"/>
    </row>
    <row r="15" spans="1:5">
      <c r="A15" s="78" t="s">
        <v>23</v>
      </c>
      <c r="B15" s="78"/>
      <c r="C15" s="78"/>
      <c r="D15" s="78"/>
      <c r="E15" s="78"/>
    </row>
    <row r="16" spans="1:5">
      <c r="A16" s="80" t="s">
        <v>16</v>
      </c>
      <c r="B16" s="83"/>
      <c r="C16" s="83"/>
      <c r="D16" s="83"/>
      <c r="E16" s="83"/>
    </row>
    <row r="17" spans="1:7" ht="30" customHeight="1">
      <c r="A17" s="78" t="s">
        <v>17</v>
      </c>
      <c r="B17" s="78"/>
      <c r="C17" s="78"/>
      <c r="D17" s="78"/>
      <c r="E17" s="78"/>
    </row>
    <row r="18" spans="1:7" ht="63" customHeight="1">
      <c r="A18" s="78" t="s">
        <v>38</v>
      </c>
      <c r="B18" s="78"/>
      <c r="C18" s="78"/>
      <c r="D18" s="78"/>
      <c r="E18" s="78"/>
    </row>
    <row r="19" spans="1:7" ht="32.25" customHeight="1">
      <c r="A19" s="79" t="s">
        <v>28</v>
      </c>
      <c r="B19" s="79"/>
      <c r="C19" s="79"/>
      <c r="D19" s="79"/>
      <c r="E19" s="79"/>
    </row>
    <row r="20" spans="1:7" ht="12.75" customHeight="1">
      <c r="A20" s="79"/>
      <c r="B20" s="79"/>
      <c r="C20" s="79"/>
      <c r="D20" s="79"/>
      <c r="E20" s="79"/>
      <c r="F20" s="2">
        <v>1545.1</v>
      </c>
      <c r="G20" s="2">
        <v>3</v>
      </c>
    </row>
    <row r="21" spans="1:7" ht="127.5" customHeight="1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45</v>
      </c>
      <c r="B22" s="9" t="s">
        <v>35</v>
      </c>
      <c r="C22" s="3" t="s">
        <v>4</v>
      </c>
      <c r="D22" s="3">
        <v>14.58</v>
      </c>
      <c r="E22" s="8">
        <f>D22*F20*G20</f>
        <v>67582.673999999999</v>
      </c>
    </row>
    <row r="23" spans="1:7">
      <c r="A23" s="7" t="s">
        <v>41</v>
      </c>
      <c r="B23" s="9" t="s">
        <v>24</v>
      </c>
      <c r="C23" s="3" t="s">
        <v>4</v>
      </c>
      <c r="D23" s="3">
        <v>3.9</v>
      </c>
      <c r="E23" s="8">
        <f>D23*F20*G20</f>
        <v>18077.669999999998</v>
      </c>
    </row>
    <row r="24" spans="1:7">
      <c r="A24" s="37" t="s">
        <v>29</v>
      </c>
      <c r="B24" s="9" t="s">
        <v>74</v>
      </c>
      <c r="C24" s="3" t="s">
        <v>31</v>
      </c>
      <c r="D24" s="3"/>
      <c r="E24" s="8">
        <v>0</v>
      </c>
    </row>
    <row r="25" spans="1:7" ht="15.75">
      <c r="A25" s="23"/>
      <c r="B25" s="9"/>
      <c r="C25" s="3"/>
      <c r="D25" s="16"/>
      <c r="E25" s="8"/>
    </row>
    <row r="26" spans="1:7" s="14" customFormat="1" ht="14.25">
      <c r="A26" s="10" t="s">
        <v>25</v>
      </c>
      <c r="B26" s="11"/>
      <c r="C26" s="12"/>
      <c r="D26" s="12"/>
      <c r="E26" s="13">
        <f>SUM(E22:E25)</f>
        <v>85660.343999999997</v>
      </c>
    </row>
    <row r="28" spans="1:7" s="17" customFormat="1" ht="29.25" customHeight="1">
      <c r="A28" s="85" t="s">
        <v>76</v>
      </c>
      <c r="B28" s="85"/>
      <c r="C28" s="85"/>
      <c r="D28" s="85"/>
      <c r="E28" s="85"/>
    </row>
    <row r="29" spans="1:7" ht="30" customHeight="1">
      <c r="A29" s="78" t="s">
        <v>21</v>
      </c>
      <c r="B29" s="78"/>
      <c r="C29" s="78"/>
      <c r="D29" s="78"/>
      <c r="E29" s="78"/>
    </row>
    <row r="30" spans="1:7">
      <c r="A30" s="78" t="s">
        <v>20</v>
      </c>
      <c r="B30" s="78"/>
      <c r="C30" s="78"/>
      <c r="D30" s="78"/>
      <c r="E30" s="78"/>
    </row>
    <row r="31" spans="1:7" ht="32.25" customHeight="1">
      <c r="A31" s="78" t="s">
        <v>34</v>
      </c>
      <c r="B31" s="78"/>
      <c r="C31" s="78"/>
      <c r="D31" s="78"/>
      <c r="E31" s="78"/>
    </row>
    <row r="32" spans="1:7">
      <c r="A32" s="78" t="s">
        <v>18</v>
      </c>
      <c r="B32" s="78"/>
      <c r="C32" s="78"/>
      <c r="D32" s="78"/>
      <c r="E32" s="78"/>
    </row>
    <row r="33" spans="1:5">
      <c r="A33" s="86" t="s">
        <v>5</v>
      </c>
      <c r="B33" s="86"/>
      <c r="C33" s="86"/>
      <c r="D33" s="86"/>
      <c r="E33" s="86"/>
    </row>
    <row r="34" spans="1:5">
      <c r="A34" s="78" t="s">
        <v>18</v>
      </c>
      <c r="B34" s="78"/>
      <c r="C34" s="78"/>
      <c r="D34" s="78"/>
      <c r="E34" s="78"/>
    </row>
    <row r="35" spans="1:5">
      <c r="A35" s="87" t="s">
        <v>32</v>
      </c>
      <c r="B35" s="87"/>
      <c r="C35" s="87"/>
      <c r="D35" s="87"/>
      <c r="E35" s="87"/>
    </row>
    <row r="36" spans="1:5">
      <c r="B36" s="84" t="s">
        <v>19</v>
      </c>
      <c r="C36" s="84"/>
      <c r="D36" s="84"/>
      <c r="E36" s="6" t="s">
        <v>6</v>
      </c>
    </row>
    <row r="37" spans="1:5">
      <c r="A37" s="34"/>
      <c r="B37" s="34"/>
      <c r="C37" s="34"/>
      <c r="D37" s="34"/>
      <c r="E37" s="34"/>
    </row>
    <row r="38" spans="1:5">
      <c r="A38" s="87" t="s">
        <v>33</v>
      </c>
      <c r="B38" s="87"/>
      <c r="C38" s="87"/>
      <c r="D38" s="87"/>
      <c r="E38" s="87"/>
    </row>
    <row r="39" spans="1:5">
      <c r="B39" s="84" t="s">
        <v>19</v>
      </c>
      <c r="C39" s="84"/>
      <c r="D39" s="84"/>
      <c r="E39" s="6" t="s">
        <v>6</v>
      </c>
    </row>
    <row r="40" spans="1:5">
      <c r="A40" s="2" t="s">
        <v>46</v>
      </c>
    </row>
    <row r="41" spans="1:5">
      <c r="A41" s="14" t="s">
        <v>36</v>
      </c>
    </row>
    <row r="42" spans="1:5">
      <c r="A42" s="2" t="s">
        <v>44</v>
      </c>
      <c r="B42" s="19">
        <f>'2кв'!B53</f>
        <v>-20516.215000000011</v>
      </c>
    </row>
    <row r="43" spans="1:5">
      <c r="A43" s="18" t="s">
        <v>77</v>
      </c>
      <c r="B43" s="20"/>
    </row>
    <row r="44" spans="1:5">
      <c r="A44" s="2" t="s">
        <v>39</v>
      </c>
      <c r="B44" s="20">
        <v>103299.88</v>
      </c>
    </row>
    <row r="45" spans="1:5">
      <c r="A45" s="2" t="s">
        <v>49</v>
      </c>
      <c r="B45" s="20">
        <f>3*100</f>
        <v>300</v>
      </c>
    </row>
    <row r="46" spans="1:5" ht="30">
      <c r="A46" s="33" t="s">
        <v>40</v>
      </c>
      <c r="B46" s="20">
        <f>E26</f>
        <v>85660.343999999997</v>
      </c>
    </row>
    <row r="47" spans="1:5">
      <c r="A47" s="15" t="s">
        <v>42</v>
      </c>
      <c r="B47" s="19">
        <f>B42+B44+B45-B46</f>
        <v>-2576.6790000000037</v>
      </c>
    </row>
    <row r="49" spans="2:2">
      <c r="B49" s="2" t="s">
        <v>18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31" zoomScaleSheetLayoutView="100" workbookViewId="0">
      <selection activeCell="A28" sqref="A28:E28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.75" customHeight="1">
      <c r="A2" s="74" t="s">
        <v>12</v>
      </c>
      <c r="B2" s="75"/>
      <c r="C2" s="75"/>
      <c r="D2" s="75"/>
      <c r="E2" s="75"/>
    </row>
    <row r="3" spans="1:5">
      <c r="A3" s="76" t="s">
        <v>78</v>
      </c>
      <c r="B3" s="76"/>
      <c r="C3" s="76"/>
      <c r="D3" s="76"/>
      <c r="E3" s="76"/>
    </row>
    <row r="4" spans="1:5" s="1" customFormat="1" ht="15.75">
      <c r="A4" s="5" t="s">
        <v>13</v>
      </c>
      <c r="B4" s="22"/>
      <c r="C4" s="22"/>
      <c r="D4" s="77" t="s">
        <v>79</v>
      </c>
      <c r="E4" s="77"/>
    </row>
    <row r="5" spans="1:5">
      <c r="A5" s="43"/>
      <c r="B5" s="4"/>
      <c r="C5" s="4"/>
      <c r="D5" s="4"/>
      <c r="E5" s="4"/>
    </row>
    <row r="6" spans="1:5">
      <c r="A6" s="78" t="s">
        <v>0</v>
      </c>
      <c r="B6" s="78"/>
      <c r="C6" s="78"/>
      <c r="D6" s="78"/>
      <c r="E6" s="78"/>
    </row>
    <row r="7" spans="1:5">
      <c r="A7" s="72" t="s">
        <v>26</v>
      </c>
      <c r="B7" s="72"/>
      <c r="C7" s="72"/>
      <c r="D7" s="72"/>
      <c r="E7" s="72"/>
    </row>
    <row r="8" spans="1:5">
      <c r="A8" s="80" t="s">
        <v>1</v>
      </c>
      <c r="B8" s="80"/>
      <c r="C8" s="80"/>
      <c r="D8" s="80"/>
      <c r="E8" s="80"/>
    </row>
    <row r="9" spans="1:5">
      <c r="A9" s="78" t="s">
        <v>27</v>
      </c>
      <c r="B9" s="78"/>
      <c r="C9" s="78"/>
      <c r="D9" s="78"/>
      <c r="E9" s="78"/>
    </row>
    <row r="10" spans="1:5" ht="24.75" customHeight="1">
      <c r="A10" s="81" t="s">
        <v>14</v>
      </c>
      <c r="B10" s="82"/>
      <c r="C10" s="82"/>
      <c r="D10" s="82"/>
      <c r="E10" s="82"/>
    </row>
    <row r="11" spans="1:5" ht="30.75" customHeight="1">
      <c r="A11" s="78" t="s">
        <v>37</v>
      </c>
      <c r="B11" s="78"/>
      <c r="C11" s="78"/>
      <c r="D11" s="78"/>
      <c r="E11" s="78"/>
    </row>
    <row r="12" spans="1:5">
      <c r="A12" s="80" t="s">
        <v>15</v>
      </c>
      <c r="B12" s="83"/>
      <c r="C12" s="83"/>
      <c r="D12" s="83"/>
      <c r="E12" s="83"/>
    </row>
    <row r="13" spans="1:5">
      <c r="A13" s="78" t="s">
        <v>22</v>
      </c>
      <c r="B13" s="78"/>
      <c r="C13" s="78"/>
      <c r="D13" s="78"/>
      <c r="E13" s="78"/>
    </row>
    <row r="14" spans="1:5">
      <c r="A14" s="80" t="s">
        <v>2</v>
      </c>
      <c r="B14" s="83"/>
      <c r="C14" s="83"/>
      <c r="D14" s="83"/>
      <c r="E14" s="83"/>
    </row>
    <row r="15" spans="1:5">
      <c r="A15" s="78" t="s">
        <v>23</v>
      </c>
      <c r="B15" s="78"/>
      <c r="C15" s="78"/>
      <c r="D15" s="78"/>
      <c r="E15" s="78"/>
    </row>
    <row r="16" spans="1:5">
      <c r="A16" s="80" t="s">
        <v>16</v>
      </c>
      <c r="B16" s="83"/>
      <c r="C16" s="83"/>
      <c r="D16" s="83"/>
      <c r="E16" s="83"/>
    </row>
    <row r="17" spans="1:7" ht="30" customHeight="1">
      <c r="A17" s="78" t="s">
        <v>17</v>
      </c>
      <c r="B17" s="78"/>
      <c r="C17" s="78"/>
      <c r="D17" s="78"/>
      <c r="E17" s="78"/>
    </row>
    <row r="18" spans="1:7" ht="63" customHeight="1">
      <c r="A18" s="78" t="s">
        <v>38</v>
      </c>
      <c r="B18" s="78"/>
      <c r="C18" s="78"/>
      <c r="D18" s="78"/>
      <c r="E18" s="78"/>
    </row>
    <row r="19" spans="1:7" ht="32.25" customHeight="1">
      <c r="A19" s="79" t="s">
        <v>28</v>
      </c>
      <c r="B19" s="79"/>
      <c r="C19" s="79"/>
      <c r="D19" s="79"/>
      <c r="E19" s="79"/>
    </row>
    <row r="20" spans="1:7" ht="12.75" customHeight="1">
      <c r="A20" s="79"/>
      <c r="B20" s="79"/>
      <c r="C20" s="79"/>
      <c r="D20" s="79"/>
      <c r="E20" s="79"/>
      <c r="F20" s="2">
        <v>1545.1</v>
      </c>
      <c r="G20" s="2">
        <v>3</v>
      </c>
    </row>
    <row r="21" spans="1:7" ht="127.5" customHeight="1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45</v>
      </c>
      <c r="B22" s="9" t="s">
        <v>35</v>
      </c>
      <c r="C22" s="3" t="s">
        <v>4</v>
      </c>
      <c r="D22" s="3">
        <v>14.58</v>
      </c>
      <c r="E22" s="8">
        <f>D22*F20*G20</f>
        <v>67582.673999999999</v>
      </c>
    </row>
    <row r="23" spans="1:7">
      <c r="A23" s="7" t="s">
        <v>41</v>
      </c>
      <c r="B23" s="9" t="s">
        <v>24</v>
      </c>
      <c r="C23" s="3" t="s">
        <v>4</v>
      </c>
      <c r="D23" s="3">
        <v>3.9</v>
      </c>
      <c r="E23" s="8">
        <f>D23*F20*G20</f>
        <v>18077.669999999998</v>
      </c>
    </row>
    <row r="24" spans="1:7">
      <c r="A24" s="37" t="s">
        <v>29</v>
      </c>
      <c r="B24" s="9" t="s">
        <v>80</v>
      </c>
      <c r="C24" s="3" t="s">
        <v>31</v>
      </c>
      <c r="D24" s="3"/>
      <c r="E24" s="8">
        <v>4950.3</v>
      </c>
    </row>
    <row r="25" spans="1:7" ht="31.5">
      <c r="A25" s="27" t="s">
        <v>81</v>
      </c>
      <c r="B25" s="9"/>
      <c r="C25" s="3" t="s">
        <v>31</v>
      </c>
      <c r="D25" s="16">
        <v>40</v>
      </c>
      <c r="E25" s="8">
        <v>21106.799999999999</v>
      </c>
    </row>
    <row r="26" spans="1:7" s="14" customFormat="1" ht="14.25">
      <c r="A26" s="10" t="s">
        <v>25</v>
      </c>
      <c r="B26" s="11"/>
      <c r="C26" s="12"/>
      <c r="D26" s="12"/>
      <c r="E26" s="13">
        <f>SUM(E22:E25)</f>
        <v>111717.444</v>
      </c>
    </row>
    <row r="28" spans="1:7" s="17" customFormat="1" ht="29.25" customHeight="1">
      <c r="A28" s="85" t="s">
        <v>115</v>
      </c>
      <c r="B28" s="85"/>
      <c r="C28" s="85"/>
      <c r="D28" s="85"/>
      <c r="E28" s="85"/>
    </row>
    <row r="29" spans="1:7" ht="30" customHeight="1">
      <c r="A29" s="78" t="s">
        <v>21</v>
      </c>
      <c r="B29" s="78"/>
      <c r="C29" s="78"/>
      <c r="D29" s="78"/>
      <c r="E29" s="78"/>
    </row>
    <row r="30" spans="1:7">
      <c r="A30" s="78" t="s">
        <v>20</v>
      </c>
      <c r="B30" s="78"/>
      <c r="C30" s="78"/>
      <c r="D30" s="78"/>
      <c r="E30" s="78"/>
    </row>
    <row r="31" spans="1:7" ht="32.25" customHeight="1">
      <c r="A31" s="78" t="s">
        <v>34</v>
      </c>
      <c r="B31" s="78"/>
      <c r="C31" s="78"/>
      <c r="D31" s="78"/>
      <c r="E31" s="78"/>
    </row>
    <row r="32" spans="1:7">
      <c r="A32" s="78" t="s">
        <v>18</v>
      </c>
      <c r="B32" s="78"/>
      <c r="C32" s="78"/>
      <c r="D32" s="78"/>
      <c r="E32" s="78"/>
    </row>
    <row r="33" spans="1:5">
      <c r="A33" s="86" t="s">
        <v>5</v>
      </c>
      <c r="B33" s="86"/>
      <c r="C33" s="86"/>
      <c r="D33" s="86"/>
      <c r="E33" s="86"/>
    </row>
    <row r="34" spans="1:5">
      <c r="A34" s="78" t="s">
        <v>18</v>
      </c>
      <c r="B34" s="78"/>
      <c r="C34" s="78"/>
      <c r="D34" s="78"/>
      <c r="E34" s="78"/>
    </row>
    <row r="35" spans="1:5">
      <c r="A35" s="87" t="s">
        <v>32</v>
      </c>
      <c r="B35" s="87"/>
      <c r="C35" s="87"/>
      <c r="D35" s="87"/>
      <c r="E35" s="87"/>
    </row>
    <row r="36" spans="1:5">
      <c r="B36" s="84" t="s">
        <v>19</v>
      </c>
      <c r="C36" s="84"/>
      <c r="D36" s="84"/>
      <c r="E36" s="6" t="s">
        <v>6</v>
      </c>
    </row>
    <row r="37" spans="1:5">
      <c r="A37" s="42"/>
      <c r="B37" s="42"/>
      <c r="C37" s="42"/>
      <c r="D37" s="42"/>
      <c r="E37" s="42"/>
    </row>
    <row r="38" spans="1:5">
      <c r="A38" s="87" t="s">
        <v>33</v>
      </c>
      <c r="B38" s="87"/>
      <c r="C38" s="87"/>
      <c r="D38" s="87"/>
      <c r="E38" s="87"/>
    </row>
    <row r="39" spans="1:5">
      <c r="B39" s="84" t="s">
        <v>19</v>
      </c>
      <c r="C39" s="84"/>
      <c r="D39" s="84"/>
      <c r="E39" s="6" t="s">
        <v>6</v>
      </c>
    </row>
    <row r="40" spans="1:5">
      <c r="A40" s="2" t="s">
        <v>46</v>
      </c>
    </row>
    <row r="41" spans="1:5">
      <c r="A41" s="14" t="s">
        <v>36</v>
      </c>
    </row>
    <row r="42" spans="1:5">
      <c r="A42" s="2" t="s">
        <v>44</v>
      </c>
      <c r="B42" s="19">
        <f>'3кв'!B47</f>
        <v>-2576.6790000000037</v>
      </c>
    </row>
    <row r="43" spans="1:5">
      <c r="A43" s="18" t="s">
        <v>77</v>
      </c>
      <c r="B43" s="20"/>
    </row>
    <row r="44" spans="1:5">
      <c r="A44" s="2" t="s">
        <v>39</v>
      </c>
      <c r="B44" s="20">
        <v>111367.39</v>
      </c>
    </row>
    <row r="45" spans="1:5">
      <c r="A45" s="2" t="s">
        <v>49</v>
      </c>
      <c r="B45" s="20">
        <f>3*100</f>
        <v>300</v>
      </c>
    </row>
    <row r="46" spans="1:5" ht="30">
      <c r="A46" s="41" t="s">
        <v>40</v>
      </c>
      <c r="B46" s="20">
        <f>E26</f>
        <v>111717.444</v>
      </c>
    </row>
    <row r="47" spans="1:5">
      <c r="A47" s="15" t="s">
        <v>42</v>
      </c>
      <c r="B47" s="19">
        <f>B42+B44+B45-B46</f>
        <v>-2626.7330000000075</v>
      </c>
    </row>
    <row r="49" spans="2:2">
      <c r="B49" s="2" t="s">
        <v>18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7"/>
  <sheetViews>
    <sheetView tabSelected="1" view="pageBreakPreview" topLeftCell="A28" zoomScaleSheetLayoutView="100" workbookViewId="0">
      <selection activeCell="A46" sqref="A46:XFD47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9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90" t="s">
        <v>82</v>
      </c>
      <c r="B1" s="90"/>
      <c r="C1" s="90"/>
      <c r="D1" s="44"/>
    </row>
    <row r="2" spans="1:5">
      <c r="A2" s="91" t="s">
        <v>83</v>
      </c>
      <c r="B2" s="91"/>
      <c r="C2" s="91"/>
      <c r="D2" s="45"/>
    </row>
    <row r="3" spans="1:5">
      <c r="A3" s="91" t="s">
        <v>84</v>
      </c>
      <c r="B3" s="91"/>
      <c r="C3" s="91"/>
      <c r="D3" s="45"/>
    </row>
    <row r="4" spans="1:5">
      <c r="A4" s="90" t="s">
        <v>107</v>
      </c>
      <c r="B4" s="90"/>
      <c r="C4" s="90"/>
      <c r="D4" s="44"/>
    </row>
    <row r="5" spans="1:5">
      <c r="A5" s="92"/>
      <c r="B5" s="92"/>
      <c r="C5" s="92"/>
    </row>
    <row r="6" spans="1:5">
      <c r="A6" s="45"/>
      <c r="B6" s="46" t="s">
        <v>85</v>
      </c>
      <c r="C6" s="47">
        <f>'1кв'!B48</f>
        <v>2790.11</v>
      </c>
      <c r="D6" s="48"/>
    </row>
    <row r="7" spans="1:5">
      <c r="A7" s="45"/>
      <c r="B7" s="46" t="s">
        <v>108</v>
      </c>
      <c r="C7" s="49"/>
      <c r="D7" s="48"/>
    </row>
    <row r="8" spans="1:5">
      <c r="A8" s="50" t="s">
        <v>86</v>
      </c>
      <c r="B8" s="51" t="s">
        <v>87</v>
      </c>
      <c r="C8" s="52">
        <f>'1кв'!B50+'2кв'!B50+'3кв'!B44+'4кв'!B44</f>
        <v>410548.30000000005</v>
      </c>
      <c r="D8" s="53"/>
    </row>
    <row r="9" spans="1:5">
      <c r="A9" s="50"/>
      <c r="B9" s="2" t="s">
        <v>88</v>
      </c>
      <c r="C9" s="52">
        <f>'1кв'!B51+'2кв'!B51+'3кв'!B45+'4кв'!B45</f>
        <v>1200</v>
      </c>
      <c r="D9" s="53"/>
    </row>
    <row r="10" spans="1:5">
      <c r="A10" s="22"/>
      <c r="B10" s="51" t="s">
        <v>89</v>
      </c>
      <c r="C10" s="49">
        <f>SUM(C8:C9)</f>
        <v>411748.30000000005</v>
      </c>
      <c r="D10" s="48"/>
    </row>
    <row r="11" spans="1:5">
      <c r="B11" s="88"/>
      <c r="C11" s="89"/>
      <c r="D11" s="54"/>
    </row>
    <row r="12" spans="1:5">
      <c r="A12" s="55" t="s">
        <v>90</v>
      </c>
      <c r="B12" s="21" t="s">
        <v>91</v>
      </c>
      <c r="C12" s="56">
        <f>'1кв'!E22+'2кв'!E22+'3кв'!E22+'4кв'!E22</f>
        <v>260318.44799999997</v>
      </c>
      <c r="D12" s="54"/>
    </row>
    <row r="13" spans="1:5">
      <c r="B13" s="57" t="s">
        <v>41</v>
      </c>
      <c r="C13" s="56">
        <f>'1кв'!E25+'2кв'!E24+'3кв'!E23+'4кв'!E23</f>
        <v>69529.5</v>
      </c>
      <c r="D13" s="54"/>
      <c r="E13" s="58"/>
    </row>
    <row r="14" spans="1:5" ht="31.5">
      <c r="B14" s="57" t="s">
        <v>92</v>
      </c>
      <c r="C14" s="56">
        <f>'1кв'!E23</f>
        <v>3678.2999999999997</v>
      </c>
      <c r="D14" s="54"/>
    </row>
    <row r="15" spans="1:5">
      <c r="A15" s="55"/>
      <c r="B15" s="59" t="s">
        <v>29</v>
      </c>
      <c r="C15" s="56">
        <f>'1кв'!E26+'2кв'!E25+'3кв'!E24+'4кв'!E24</f>
        <v>10906.23</v>
      </c>
      <c r="D15" s="54"/>
    </row>
    <row r="16" spans="1:5">
      <c r="A16" s="55"/>
      <c r="B16" s="70" t="s">
        <v>109</v>
      </c>
      <c r="C16" s="60">
        <f>'1кв'!E27+'1кв'!E29+'2кв'!E27+'2кв'!E28+'2кв'!E29</f>
        <v>4697.1049999999996</v>
      </c>
      <c r="D16" s="54"/>
    </row>
    <row r="17" spans="1:5">
      <c r="A17" s="55"/>
      <c r="B17" s="70" t="s">
        <v>93</v>
      </c>
      <c r="C17" s="56">
        <v>0</v>
      </c>
      <c r="D17" s="54"/>
    </row>
    <row r="18" spans="1:5">
      <c r="A18" s="55"/>
      <c r="B18" s="70" t="s">
        <v>94</v>
      </c>
      <c r="C18" s="56"/>
      <c r="D18" s="54"/>
    </row>
    <row r="19" spans="1:5">
      <c r="A19" s="55"/>
      <c r="B19" s="71" t="s">
        <v>110</v>
      </c>
      <c r="C19" s="56">
        <f>'1кв'!E28</f>
        <v>16331.6</v>
      </c>
      <c r="D19" s="54"/>
    </row>
    <row r="20" spans="1:5">
      <c r="A20" s="55"/>
      <c r="B20" s="71" t="s">
        <v>111</v>
      </c>
      <c r="C20" s="56">
        <f>'1кв'!E30</f>
        <v>17031.64</v>
      </c>
      <c r="D20" s="54"/>
    </row>
    <row r="21" spans="1:5">
      <c r="A21" s="55"/>
      <c r="B21" s="38" t="s">
        <v>112</v>
      </c>
      <c r="C21" s="56">
        <f>'2кв'!E26</f>
        <v>6048.42</v>
      </c>
      <c r="D21" s="54"/>
    </row>
    <row r="22" spans="1:5">
      <c r="A22" s="55"/>
      <c r="B22" s="71" t="s">
        <v>113</v>
      </c>
      <c r="C22" s="56">
        <f>'2кв'!E30</f>
        <v>7517.1</v>
      </c>
      <c r="D22" s="54"/>
    </row>
    <row r="23" spans="1:5">
      <c r="A23" s="55"/>
      <c r="B23" s="71" t="s">
        <v>114</v>
      </c>
      <c r="C23" s="56">
        <f>'4кв'!E25</f>
        <v>21106.799999999999</v>
      </c>
      <c r="D23" s="54"/>
    </row>
    <row r="24" spans="1:5">
      <c r="A24" s="55"/>
      <c r="B24" s="71"/>
      <c r="C24" s="56"/>
      <c r="D24" s="54"/>
    </row>
    <row r="25" spans="1:5">
      <c r="A25" s="55"/>
      <c r="B25" s="61" t="s">
        <v>95</v>
      </c>
      <c r="C25" s="49">
        <f>SUM(C12:C23)</f>
        <v>417165.14299999987</v>
      </c>
      <c r="D25" s="54"/>
    </row>
    <row r="26" spans="1:5">
      <c r="A26" s="55"/>
      <c r="B26" s="62" t="s">
        <v>96</v>
      </c>
      <c r="C26" s="47">
        <f>(C6+C10)-C25</f>
        <v>-2626.7329999998328</v>
      </c>
      <c r="D26" s="54"/>
    </row>
    <row r="27" spans="1:5">
      <c r="A27" s="55"/>
      <c r="B27" s="50"/>
      <c r="C27" s="63"/>
      <c r="D27" s="54"/>
    </row>
    <row r="28" spans="1:5">
      <c r="B28" s="50"/>
      <c r="C28" s="63"/>
      <c r="D28" s="54"/>
      <c r="E28" s="58"/>
    </row>
    <row r="29" spans="1:5">
      <c r="B29" s="50" t="s">
        <v>97</v>
      </c>
      <c r="C29" s="50"/>
      <c r="D29" s="54"/>
    </row>
    <row r="30" spans="1:5">
      <c r="B30" s="50" t="s">
        <v>98</v>
      </c>
      <c r="C30" s="50">
        <v>37672.36</v>
      </c>
      <c r="D30" s="54"/>
    </row>
    <row r="31" spans="1:5">
      <c r="B31" s="64" t="s">
        <v>99</v>
      </c>
      <c r="C31" s="50">
        <v>43003.44</v>
      </c>
      <c r="D31" s="54"/>
    </row>
    <row r="32" spans="1:5">
      <c r="B32" s="50" t="s">
        <v>100</v>
      </c>
      <c r="C32" s="63">
        <f>C30-C31</f>
        <v>-5331.0800000000017</v>
      </c>
      <c r="D32" s="54"/>
    </row>
    <row r="33" spans="1:4">
      <c r="B33" s="50"/>
      <c r="C33" s="65"/>
      <c r="D33" s="54"/>
    </row>
    <row r="34" spans="1:4">
      <c r="B34" s="66"/>
      <c r="C34" s="63"/>
      <c r="D34" s="54"/>
    </row>
    <row r="35" spans="1:4">
      <c r="B35" s="50"/>
      <c r="C35" s="63"/>
      <c r="D35" s="54"/>
    </row>
    <row r="36" spans="1:4">
      <c r="B36" s="50"/>
      <c r="C36" s="63"/>
      <c r="D36" s="54"/>
    </row>
    <row r="37" spans="1:4" s="66" customFormat="1">
      <c r="A37" s="67" t="s">
        <v>101</v>
      </c>
      <c r="B37" s="50" t="s">
        <v>102</v>
      </c>
      <c r="C37" s="63"/>
      <c r="D37" s="68"/>
    </row>
    <row r="38" spans="1:4">
      <c r="B38" s="50" t="s">
        <v>103</v>
      </c>
      <c r="C38" s="63"/>
      <c r="D38" s="54"/>
    </row>
    <row r="39" spans="1:4">
      <c r="B39" s="50" t="s">
        <v>104</v>
      </c>
      <c r="C39" s="63"/>
      <c r="D39" s="54"/>
    </row>
    <row r="40" spans="1:4">
      <c r="A40" s="1" t="s">
        <v>105</v>
      </c>
      <c r="B40" s="50"/>
      <c r="C40" s="63"/>
      <c r="D40" s="54"/>
    </row>
    <row r="41" spans="1:4">
      <c r="B41" s="50"/>
      <c r="C41" s="63"/>
      <c r="D41" s="54"/>
    </row>
    <row r="42" spans="1:4">
      <c r="B42" s="50" t="s">
        <v>106</v>
      </c>
      <c r="C42" s="63"/>
      <c r="D42" s="54"/>
    </row>
    <row r="43" spans="1:4">
      <c r="B43" s="50"/>
      <c r="C43" s="63"/>
      <c r="D43" s="54"/>
    </row>
    <row r="44" spans="1:4">
      <c r="B44" s="50"/>
      <c r="C44" s="63"/>
      <c r="D44" s="54"/>
    </row>
    <row r="45" spans="1:4">
      <c r="B45" s="50"/>
      <c r="C45" s="63"/>
      <c r="D45" s="54"/>
    </row>
    <row r="46" spans="1:4">
      <c r="D46" s="54"/>
    </row>
    <row r="47" spans="1:4">
      <c r="D47" s="54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2023-03-02T11:19:47Z</dcterms:modified>
</cp:coreProperties>
</file>