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." sheetId="23" r:id="rId4"/>
    <sheet name="отчет" sheetId="24" r:id="rId5"/>
  </sheets>
  <definedNames>
    <definedName name="_xlnm.Print_Area" localSheetId="0">'1кв'!$A$1:$E$51</definedName>
    <definedName name="_xlnm.Print_Area" localSheetId="1">'2кв'!$A$1:$E$49</definedName>
    <definedName name="_xlnm.Print_Area" localSheetId="2">'3кв'!$A$1:$E$47</definedName>
    <definedName name="_xlnm.Print_Area" localSheetId="3">'4кв.'!$A$1:$E$47</definedName>
    <definedName name="_xlnm.Print_Area" localSheetId="4">отчет!$A$1:$C$37</definedName>
  </definedNames>
  <calcPr calcId="124519" refMode="R1C1"/>
</workbook>
</file>

<file path=xl/calcChain.xml><?xml version="1.0" encoding="utf-8"?>
<calcChain xmlns="http://schemas.openxmlformats.org/spreadsheetml/2006/main">
  <c r="C20" i="24"/>
  <c r="C19"/>
  <c r="C16" s="1"/>
  <c r="C18"/>
  <c r="C8"/>
  <c r="C9" s="1"/>
  <c r="C6"/>
  <c r="C29"/>
  <c r="E26" i="23" l="1"/>
  <c r="E25"/>
  <c r="E24"/>
  <c r="E23"/>
  <c r="E27" l="1"/>
  <c r="B46" s="1"/>
  <c r="E24" i="22"/>
  <c r="E27" s="1"/>
  <c r="E23"/>
  <c r="B46" l="1"/>
  <c r="E26" i="21"/>
  <c r="C14" i="24" s="1"/>
  <c r="E25" i="21"/>
  <c r="E23"/>
  <c r="E29" l="1"/>
  <c r="B48" s="1"/>
  <c r="E28" i="20" l="1"/>
  <c r="C15" i="24" s="1"/>
  <c r="E26" i="20" l="1"/>
  <c r="C12" i="24" s="1"/>
  <c r="E24" i="20"/>
  <c r="C13" i="24" s="1"/>
  <c r="E23" i="20"/>
  <c r="C11" i="24" l="1"/>
  <c r="E31" i="20"/>
  <c r="C22" i="24" s="1"/>
  <c r="C23" s="1"/>
  <c r="B50" i="20" l="1"/>
  <c r="B51" s="1"/>
  <c r="B45" i="21" s="1"/>
  <c r="B49" s="1"/>
  <c r="B43" i="22" s="1"/>
  <c r="B47" s="1"/>
  <c r="B43" i="23" s="1"/>
  <c r="B47" s="1"/>
</calcChain>
</file>

<file path=xl/sharedStrings.xml><?xml version="1.0" encoding="utf-8"?>
<sst xmlns="http://schemas.openxmlformats.org/spreadsheetml/2006/main" count="278" uniqueCount="103">
  <si>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</si>
  <si>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</si>
  <si>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</si>
  <si>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</si>
  <si>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</si>
  <si>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</si>
  <si>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</si>
  <si>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</si>
  <si>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</si>
  <si>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</si>
  <si>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</si>
  <si>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</si>
  <si>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</si>
  <si>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</si>
  <si>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</si>
  <si>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</si>
  <si>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</si>
  <si>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</si>
  <si>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</si>
  <si>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</si>
  <si>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</si>
  <si>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</si>
  <si>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</si>
  <si>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</si>
  <si>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</si>
  <si>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пос. Молодежный, ул. Славянская,1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</si>
  <si>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Лыгиной Марии Егоровны</t>
    </r>
  </si>
  <si>
    <t>Стоимость материалов</t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</si>
  <si>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</si>
  <si>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</si>
  <si>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</si>
  <si>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</si>
  <si>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Лыгиной М.Е.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</si>
  <si>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</si>
  <si>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</si>
  <si>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</si>
  <si>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</si>
  <si>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№71  от   01.04.2016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</si>
  <si>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п.Молодежный, ул.Славянская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</si>
  <si>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№5 от 01.04.2016 г.</t>
    </r>
  </si>
  <si>
    <t>Общая площадь квартир - 1282,1</t>
  </si>
  <si>
    <t>Работы по содержанию и тек. ремонту</t>
  </si>
  <si>
    <t>Остаток на начало 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</si>
  <si>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</si>
  <si>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</si>
  <si>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</si>
  <si>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Дезинсекция, дератизация</t>
  </si>
  <si>
    <t xml:space="preserve">Обработка подъездов хлорсодержащими растворами опрыскивание 1 раз в неделю </t>
  </si>
  <si>
    <t>ч/ч</t>
  </si>
  <si>
    <t>Предъявлено населению 60 810</t>
  </si>
  <si>
    <t>за 1 квартал 2022 года</t>
  </si>
  <si>
    <t>"31" 03  2022 г.</t>
  </si>
  <si>
    <t>Замена кодового замка кв.9</t>
  </si>
  <si>
    <t>Замена плети ХВС (смета)</t>
  </si>
  <si>
    <t>январь</t>
  </si>
  <si>
    <t>март</t>
  </si>
  <si>
    <t xml:space="preserve">           2. Всего за период с "01" 01 2022 г. по "31" 03 2022 г. выполнено работ (оказано услуг) на общую сумму сто пятнадцать тысяч шестьсот сорок три рубля 35 копеек</t>
  </si>
  <si>
    <t>йй</t>
  </si>
  <si>
    <t>ё</t>
  </si>
  <si>
    <t>за 2 квартал 2022 года</t>
  </si>
  <si>
    <t>"30" 06 2022 г.</t>
  </si>
  <si>
    <t xml:space="preserve">Замена выпуска КНС 1 под (кв.14) смета </t>
  </si>
  <si>
    <t>апрель</t>
  </si>
  <si>
    <t>2 квартал</t>
  </si>
  <si>
    <t>Реконструкция качелей</t>
  </si>
  <si>
    <t xml:space="preserve">           2. Всего за период с "01" 04 2022 г. по "30" 06 2022 г. выполнено работ (оказано услуг) на общую сумму семьдесят девять тысяч восемьсот восемьдесят рублей 12 копеек</t>
  </si>
  <si>
    <t>за 3 квартал 2022 года</t>
  </si>
  <si>
    <t>"30" 09 2022 г.</t>
  </si>
  <si>
    <t>3 квартал</t>
  </si>
  <si>
    <t xml:space="preserve">           2. Всего за период с "01" 07 2022 г. по "30" 09 2022 г. выполнено работ (оказано услуг) на общую сумму пятьдесят одна тысяча восемьсот шестьдесят семь рублей 97 копеек</t>
  </si>
  <si>
    <t>Предъявлено населению 64464</t>
  </si>
  <si>
    <t>за 4 квартал 2022 года</t>
  </si>
  <si>
    <t>"31" 12 2022 г.</t>
  </si>
  <si>
    <t>4 квартал</t>
  </si>
  <si>
    <t>Устройство освещения над входом в подьезды (кв.15)</t>
  </si>
  <si>
    <t>ноябрь</t>
  </si>
  <si>
    <t xml:space="preserve">           2. Всего за период с "01" 10 2022 г. по "31" 12 2022 г. выполнено работ (оказано услуг) на общую сумму пятьдесят семь тысяч семьсот тридцать семь рублей 95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</si>
  <si>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</si>
  <si>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</si>
  <si>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</si>
  <si>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</si>
  <si>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</si>
  <si>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</si>
  <si>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</si>
  <si>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</si>
  <si>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</si>
  <si>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</si>
  <si>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</si>
  <si>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</si>
  <si>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</si>
  <si>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</si>
  <si>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</si>
  <si>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</si>
  <si>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</si>
  <si>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</si>
  <si>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</si>
  <si>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</si>
  <si>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Славянская,д.1</t>
  </si>
  <si>
    <t>Начислено всего 250548</t>
  </si>
  <si>
    <t>Непредвиденные работы 9 ч/ч</t>
  </si>
  <si>
    <t>*Замена плети ХВС (смета)</t>
  </si>
  <si>
    <t xml:space="preserve">*Замена выпуска КНС 1 под (кв.14) смета </t>
  </si>
  <si>
    <t>*Реконструкция качелей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</si>
</sst>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0" fillId="0" borderId="3" xfId="0" applyFont="1" applyBorder="1" applyAlignment="1">
      <alignment wrapText="1"/>
    </xf>
    <xf numFmtId="0" fontId="3" fillId="0" borderId="0" xfId="0" applyFont="1" applyAlignment="1"/>
    <xf numFmtId="164" fontId="7" fillId="0" borderId="0" xfId="1" applyNumberFormat="1" applyFont="1"/>
    <xf numFmtId="164" fontId="4" fillId="0" borderId="0" xfId="1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0" xfId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2" borderId="3" xfId="0" applyFont="1" applyFill="1" applyBorder="1" applyAlignment="1">
      <alignment wrapText="1"/>
    </xf>
    <xf numFmtId="0" fontId="1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10" fillId="0" borderId="1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1"/>
  <sheetViews>
    <sheetView view="pageBreakPreview" topLeftCell="A22" zoomScaleSheetLayoutView="100" workbookViewId="0">
      <selection activeCell="A29" sqref="A2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3.75" customHeight="1">
      <c r="A2" s="73" t="s">
        <v>12</v>
      </c>
      <c r="B2" s="74"/>
      <c r="C2" s="74"/>
      <c r="D2" s="74"/>
      <c r="E2" s="74"/>
    </row>
    <row r="3" spans="1:5">
      <c r="A3" s="75" t="s">
        <v>50</v>
      </c>
      <c r="B3" s="75"/>
      <c r="C3" s="75"/>
      <c r="D3" s="75"/>
      <c r="E3" s="75"/>
    </row>
    <row r="4" spans="1:5" s="1" customFormat="1" ht="15.75">
      <c r="A4" s="22" t="s">
        <v>13</v>
      </c>
      <c r="B4" s="4"/>
      <c r="C4" s="4"/>
      <c r="D4" s="76" t="s">
        <v>51</v>
      </c>
      <c r="E4" s="76"/>
    </row>
    <row r="5" spans="1:5">
      <c r="A5" s="25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1" t="s">
        <v>25</v>
      </c>
      <c r="B7" s="71"/>
      <c r="C7" s="71"/>
      <c r="D7" s="71"/>
      <c r="E7" s="71"/>
    </row>
    <row r="8" spans="1:5">
      <c r="A8" s="67" t="s">
        <v>1</v>
      </c>
      <c r="B8" s="67"/>
      <c r="C8" s="67"/>
      <c r="D8" s="67"/>
      <c r="E8" s="67"/>
    </row>
    <row r="9" spans="1:5">
      <c r="A9" s="64" t="s">
        <v>26</v>
      </c>
      <c r="B9" s="64"/>
      <c r="C9" s="64"/>
      <c r="D9" s="64"/>
      <c r="E9" s="64"/>
    </row>
    <row r="10" spans="1:5" ht="27" customHeight="1">
      <c r="A10" s="68" t="s">
        <v>14</v>
      </c>
      <c r="B10" s="69"/>
      <c r="C10" s="69"/>
      <c r="D10" s="69"/>
      <c r="E10" s="69"/>
    </row>
    <row r="11" spans="1:5" ht="30.75" customHeight="1">
      <c r="A11" s="64" t="s">
        <v>39</v>
      </c>
      <c r="B11" s="64"/>
      <c r="C11" s="64"/>
      <c r="D11" s="64"/>
      <c r="E11" s="64"/>
    </row>
    <row r="12" spans="1:5">
      <c r="A12" s="67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 ht="11.25" customHeight="1">
      <c r="A14" s="67" t="s">
        <v>2</v>
      </c>
      <c r="B14" s="70"/>
      <c r="C14" s="70"/>
      <c r="D14" s="70"/>
      <c r="E14" s="70"/>
    </row>
    <row r="15" spans="1:5" ht="11.25" customHeight="1">
      <c r="A15" s="24"/>
      <c r="B15" s="25"/>
      <c r="C15" s="25"/>
      <c r="D15" s="25"/>
      <c r="E15" s="25"/>
    </row>
    <row r="16" spans="1:5">
      <c r="A16" s="64" t="s">
        <v>23</v>
      </c>
      <c r="B16" s="64"/>
      <c r="C16" s="64"/>
      <c r="D16" s="64"/>
      <c r="E16" s="64"/>
    </row>
    <row r="17" spans="1:13" ht="10.5" customHeight="1">
      <c r="A17" s="67" t="s">
        <v>16</v>
      </c>
      <c r="B17" s="70"/>
      <c r="C17" s="70"/>
      <c r="D17" s="70"/>
      <c r="E17" s="70"/>
    </row>
    <row r="18" spans="1:13" ht="30.75" customHeight="1">
      <c r="A18" s="64" t="s">
        <v>17</v>
      </c>
      <c r="B18" s="64"/>
      <c r="C18" s="64"/>
      <c r="D18" s="64"/>
      <c r="E18" s="64"/>
    </row>
    <row r="19" spans="1:13" ht="63.75" customHeight="1">
      <c r="A19" s="64" t="s">
        <v>37</v>
      </c>
      <c r="B19" s="64"/>
      <c r="C19" s="64"/>
      <c r="D19" s="64"/>
      <c r="E19" s="64"/>
    </row>
    <row r="20" spans="1:13" ht="47.25" customHeight="1">
      <c r="A20" s="62" t="s">
        <v>38</v>
      </c>
      <c r="B20" s="62"/>
      <c r="C20" s="62"/>
      <c r="D20" s="62"/>
      <c r="E20" s="62"/>
    </row>
    <row r="21" spans="1:13">
      <c r="A21" s="62"/>
      <c r="B21" s="62"/>
      <c r="C21" s="62"/>
      <c r="D21" s="62"/>
      <c r="E21" s="62"/>
      <c r="F21" s="2">
        <v>1282.0999999999999</v>
      </c>
      <c r="G21" s="2">
        <v>3</v>
      </c>
    </row>
    <row r="22" spans="1:13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>
      <c r="A23" s="20" t="s">
        <v>45</v>
      </c>
      <c r="B23" s="8" t="s">
        <v>43</v>
      </c>
      <c r="C23" s="3" t="s">
        <v>4</v>
      </c>
      <c r="D23" s="3">
        <v>8.69</v>
      </c>
      <c r="E23" s="7">
        <f>D23*F21*G21</f>
        <v>33424.346999999994</v>
      </c>
    </row>
    <row r="24" spans="1:13" ht="55.9" customHeight="1">
      <c r="A24" s="6" t="s">
        <v>47</v>
      </c>
      <c r="B24" s="8" t="s">
        <v>28</v>
      </c>
      <c r="C24" s="3" t="s">
        <v>4</v>
      </c>
      <c r="D24" s="3">
        <v>0</v>
      </c>
      <c r="E24" s="7">
        <f>307.2*3</f>
        <v>921.59999999999991</v>
      </c>
    </row>
    <row r="25" spans="1:13">
      <c r="A25" s="6" t="s">
        <v>46</v>
      </c>
      <c r="B25" s="8" t="s">
        <v>28</v>
      </c>
      <c r="C25" s="3" t="s">
        <v>29</v>
      </c>
      <c r="D25" s="3"/>
      <c r="E25" s="7">
        <v>0</v>
      </c>
    </row>
    <row r="26" spans="1:13">
      <c r="A26" s="6" t="s">
        <v>44</v>
      </c>
      <c r="B26" s="8" t="s">
        <v>24</v>
      </c>
      <c r="C26" s="3" t="s">
        <v>4</v>
      </c>
      <c r="D26" s="3">
        <v>3.6</v>
      </c>
      <c r="E26" s="7">
        <f>D26*F21*G21</f>
        <v>13846.679999999998</v>
      </c>
    </row>
    <row r="27" spans="1:13">
      <c r="A27" s="6" t="s">
        <v>27</v>
      </c>
      <c r="B27" s="8" t="s">
        <v>28</v>
      </c>
      <c r="C27" s="3" t="s">
        <v>29</v>
      </c>
      <c r="D27" s="18"/>
      <c r="E27" s="7">
        <v>2640.26</v>
      </c>
      <c r="M27" s="19"/>
    </row>
    <row r="28" spans="1:13">
      <c r="A28" s="14" t="s">
        <v>52</v>
      </c>
      <c r="B28" s="21" t="s">
        <v>54</v>
      </c>
      <c r="C28" s="3" t="s">
        <v>48</v>
      </c>
      <c r="D28" s="18">
        <v>1</v>
      </c>
      <c r="E28" s="7">
        <f>D28*218.47</f>
        <v>218.47</v>
      </c>
      <c r="M28" s="19"/>
    </row>
    <row r="29" spans="1:13">
      <c r="A29" s="14" t="s">
        <v>53</v>
      </c>
      <c r="B29" s="8" t="s">
        <v>55</v>
      </c>
      <c r="C29" s="3" t="s">
        <v>29</v>
      </c>
      <c r="D29" s="18"/>
      <c r="E29" s="7">
        <v>64591.99</v>
      </c>
      <c r="M29" s="19"/>
    </row>
    <row r="30" spans="1:13">
      <c r="A30" s="14"/>
      <c r="B30" s="8"/>
      <c r="C30" s="3"/>
      <c r="D30" s="18"/>
      <c r="E30" s="7"/>
      <c r="M30" s="19"/>
    </row>
    <row r="31" spans="1:13" s="13" customFormat="1" ht="14.25">
      <c r="A31" s="9" t="s">
        <v>30</v>
      </c>
      <c r="B31" s="10"/>
      <c r="C31" s="11"/>
      <c r="D31" s="11"/>
      <c r="E31" s="12">
        <f>SUM(E23:E30)</f>
        <v>115643.34699999999</v>
      </c>
    </row>
    <row r="33" spans="1:5" ht="31.5" customHeight="1">
      <c r="A33" s="63" t="s">
        <v>56</v>
      </c>
      <c r="B33" s="63"/>
      <c r="C33" s="63"/>
      <c r="D33" s="63"/>
      <c r="E33" s="63"/>
    </row>
    <row r="34" spans="1:5" ht="31.5" customHeight="1">
      <c r="A34" s="64" t="s">
        <v>21</v>
      </c>
      <c r="B34" s="64"/>
      <c r="C34" s="64"/>
      <c r="D34" s="64"/>
      <c r="E34" s="64"/>
    </row>
    <row r="35" spans="1:5">
      <c r="A35" s="64" t="s">
        <v>20</v>
      </c>
      <c r="B35" s="64"/>
      <c r="C35" s="64"/>
      <c r="D35" s="64"/>
      <c r="E35" s="64"/>
    </row>
    <row r="36" spans="1:5" ht="30" customHeight="1">
      <c r="A36" s="64" t="s">
        <v>33</v>
      </c>
      <c r="B36" s="64"/>
      <c r="C36" s="64"/>
      <c r="D36" s="64"/>
      <c r="E36" s="64"/>
    </row>
    <row r="37" spans="1:5">
      <c r="A37" s="64" t="s">
        <v>18</v>
      </c>
      <c r="B37" s="64"/>
      <c r="C37" s="64"/>
      <c r="D37" s="64"/>
      <c r="E37" s="64"/>
    </row>
    <row r="38" spans="1:5">
      <c r="A38" s="65" t="s">
        <v>5</v>
      </c>
      <c r="B38" s="65"/>
      <c r="C38" s="65"/>
      <c r="D38" s="65"/>
      <c r="E38" s="65"/>
    </row>
    <row r="39" spans="1:5">
      <c r="A39" s="64" t="s">
        <v>18</v>
      </c>
      <c r="B39" s="64"/>
      <c r="C39" s="64"/>
      <c r="D39" s="64"/>
      <c r="E39" s="64"/>
    </row>
    <row r="40" spans="1:5">
      <c r="A40" s="66" t="s">
        <v>31</v>
      </c>
      <c r="B40" s="66"/>
      <c r="C40" s="66"/>
      <c r="D40" s="66"/>
      <c r="E40" s="66"/>
    </row>
    <row r="41" spans="1:5">
      <c r="B41" s="61" t="s">
        <v>19</v>
      </c>
      <c r="C41" s="61"/>
      <c r="D41" s="61"/>
      <c r="E41" s="5" t="s">
        <v>6</v>
      </c>
    </row>
    <row r="42" spans="1:5">
      <c r="A42" s="24"/>
      <c r="B42" s="24"/>
      <c r="C42" s="24"/>
      <c r="D42" s="24"/>
      <c r="E42" s="24"/>
    </row>
    <row r="43" spans="1:5">
      <c r="A43" s="66" t="s">
        <v>32</v>
      </c>
      <c r="B43" s="66"/>
      <c r="C43" s="66"/>
      <c r="D43" s="66"/>
      <c r="E43" s="66"/>
    </row>
    <row r="44" spans="1:5">
      <c r="B44" s="61" t="s">
        <v>19</v>
      </c>
      <c r="C44" s="61"/>
      <c r="D44" s="61"/>
      <c r="E44" s="5" t="s">
        <v>6</v>
      </c>
    </row>
    <row r="45" spans="1:5">
      <c r="A45" s="2" t="s">
        <v>40</v>
      </c>
    </row>
    <row r="46" spans="1:5">
      <c r="A46" s="13" t="s">
        <v>34</v>
      </c>
    </row>
    <row r="47" spans="1:5">
      <c r="A47" s="2" t="s">
        <v>42</v>
      </c>
      <c r="B47" s="16">
        <v>23158.14</v>
      </c>
    </row>
    <row r="48" spans="1:5" ht="15.75">
      <c r="A48" s="23" t="s">
        <v>49</v>
      </c>
      <c r="B48" s="15"/>
    </row>
    <row r="49" spans="1:23">
      <c r="A49" s="2" t="s">
        <v>35</v>
      </c>
      <c r="B49" s="17">
        <v>59597.93</v>
      </c>
      <c r="F49" s="2" t="s">
        <v>57</v>
      </c>
      <c r="G49" s="2" t="s">
        <v>58</v>
      </c>
      <c r="W49" s="2" t="s">
        <v>57</v>
      </c>
    </row>
    <row r="50" spans="1:23" ht="30">
      <c r="A50" s="23" t="s">
        <v>41</v>
      </c>
      <c r="B50" s="17">
        <f>E31</f>
        <v>115643.34699999999</v>
      </c>
    </row>
    <row r="51" spans="1:23">
      <c r="A51" s="13" t="s">
        <v>36</v>
      </c>
      <c r="B51" s="16">
        <f>B47+B49-B50</f>
        <v>-32887.276999999987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4:D44"/>
    <mergeCell ref="A21:E21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9"/>
  <sheetViews>
    <sheetView view="pageBreakPreview" topLeftCell="A22" zoomScaleSheetLayoutView="100" workbookViewId="0">
      <selection activeCell="A28" sqref="A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3.75" customHeight="1">
      <c r="A2" s="73" t="s">
        <v>12</v>
      </c>
      <c r="B2" s="74"/>
      <c r="C2" s="74"/>
      <c r="D2" s="74"/>
      <c r="E2" s="74"/>
    </row>
    <row r="3" spans="1:5">
      <c r="A3" s="75" t="s">
        <v>59</v>
      </c>
      <c r="B3" s="75"/>
      <c r="C3" s="75"/>
      <c r="D3" s="75"/>
      <c r="E3" s="75"/>
    </row>
    <row r="4" spans="1:5" s="1" customFormat="1" ht="15.75">
      <c r="A4" s="22" t="s">
        <v>13</v>
      </c>
      <c r="B4" s="4"/>
      <c r="C4" s="4"/>
      <c r="D4" s="76" t="s">
        <v>60</v>
      </c>
      <c r="E4" s="76"/>
    </row>
    <row r="5" spans="1:5">
      <c r="A5" s="28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1" t="s">
        <v>25</v>
      </c>
      <c r="B7" s="71"/>
      <c r="C7" s="71"/>
      <c r="D7" s="71"/>
      <c r="E7" s="71"/>
    </row>
    <row r="8" spans="1:5">
      <c r="A8" s="67" t="s">
        <v>1</v>
      </c>
      <c r="B8" s="67"/>
      <c r="C8" s="67"/>
      <c r="D8" s="67"/>
      <c r="E8" s="67"/>
    </row>
    <row r="9" spans="1:5">
      <c r="A9" s="64" t="s">
        <v>26</v>
      </c>
      <c r="B9" s="64"/>
      <c r="C9" s="64"/>
      <c r="D9" s="64"/>
      <c r="E9" s="64"/>
    </row>
    <row r="10" spans="1:5" ht="27" customHeight="1">
      <c r="A10" s="68" t="s">
        <v>14</v>
      </c>
      <c r="B10" s="69"/>
      <c r="C10" s="69"/>
      <c r="D10" s="69"/>
      <c r="E10" s="69"/>
    </row>
    <row r="11" spans="1:5" ht="30.75" customHeight="1">
      <c r="A11" s="64" t="s">
        <v>39</v>
      </c>
      <c r="B11" s="64"/>
      <c r="C11" s="64"/>
      <c r="D11" s="64"/>
      <c r="E11" s="64"/>
    </row>
    <row r="12" spans="1:5">
      <c r="A12" s="67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 ht="11.25" customHeight="1">
      <c r="A14" s="67" t="s">
        <v>2</v>
      </c>
      <c r="B14" s="70"/>
      <c r="C14" s="70"/>
      <c r="D14" s="70"/>
      <c r="E14" s="70"/>
    </row>
    <row r="15" spans="1:5" ht="11.25" customHeight="1">
      <c r="A15" s="27"/>
      <c r="B15" s="28"/>
      <c r="C15" s="28"/>
      <c r="D15" s="28"/>
      <c r="E15" s="28"/>
    </row>
    <row r="16" spans="1:5">
      <c r="A16" s="64" t="s">
        <v>23</v>
      </c>
      <c r="B16" s="64"/>
      <c r="C16" s="64"/>
      <c r="D16" s="64"/>
      <c r="E16" s="64"/>
    </row>
    <row r="17" spans="1:13" ht="10.5" customHeight="1">
      <c r="A17" s="67" t="s">
        <v>16</v>
      </c>
      <c r="B17" s="70"/>
      <c r="C17" s="70"/>
      <c r="D17" s="70"/>
      <c r="E17" s="70"/>
    </row>
    <row r="18" spans="1:13" ht="30.75" customHeight="1">
      <c r="A18" s="64" t="s">
        <v>17</v>
      </c>
      <c r="B18" s="64"/>
      <c r="C18" s="64"/>
      <c r="D18" s="64"/>
      <c r="E18" s="64"/>
    </row>
    <row r="19" spans="1:13" ht="63.75" customHeight="1">
      <c r="A19" s="64" t="s">
        <v>37</v>
      </c>
      <c r="B19" s="64"/>
      <c r="C19" s="64"/>
      <c r="D19" s="64"/>
      <c r="E19" s="64"/>
    </row>
    <row r="20" spans="1:13" ht="47.25" customHeight="1">
      <c r="A20" s="62" t="s">
        <v>38</v>
      </c>
      <c r="B20" s="62"/>
      <c r="C20" s="62"/>
      <c r="D20" s="62"/>
      <c r="E20" s="62"/>
    </row>
    <row r="21" spans="1:13">
      <c r="A21" s="62"/>
      <c r="B21" s="62"/>
      <c r="C21" s="62"/>
      <c r="D21" s="62"/>
      <c r="E21" s="62"/>
      <c r="F21" s="2">
        <v>1282.0999999999999</v>
      </c>
      <c r="G21" s="2">
        <v>3</v>
      </c>
    </row>
    <row r="22" spans="1:13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>
      <c r="A23" s="20" t="s">
        <v>45</v>
      </c>
      <c r="B23" s="8" t="s">
        <v>43</v>
      </c>
      <c r="C23" s="3" t="s">
        <v>4</v>
      </c>
      <c r="D23" s="3">
        <v>8.69</v>
      </c>
      <c r="E23" s="7">
        <f>D23*F21*G21</f>
        <v>33424.346999999994</v>
      </c>
    </row>
    <row r="24" spans="1:13">
      <c r="A24" s="6" t="s">
        <v>46</v>
      </c>
      <c r="B24" s="8" t="s">
        <v>63</v>
      </c>
      <c r="C24" s="3" t="s">
        <v>29</v>
      </c>
      <c r="D24" s="3"/>
      <c r="E24" s="7">
        <v>0</v>
      </c>
    </row>
    <row r="25" spans="1:13">
      <c r="A25" s="6" t="s">
        <v>44</v>
      </c>
      <c r="B25" s="8" t="s">
        <v>24</v>
      </c>
      <c r="C25" s="3" t="s">
        <v>4</v>
      </c>
      <c r="D25" s="3">
        <v>3.6</v>
      </c>
      <c r="E25" s="7">
        <f>D25*F21*G21</f>
        <v>13846.679999999998</v>
      </c>
    </row>
    <row r="26" spans="1:13">
      <c r="A26" s="6" t="s">
        <v>27</v>
      </c>
      <c r="B26" s="8" t="s">
        <v>63</v>
      </c>
      <c r="C26" s="3" t="s">
        <v>29</v>
      </c>
      <c r="D26" s="18"/>
      <c r="E26" s="7">
        <f>363.05+732.72</f>
        <v>1095.77</v>
      </c>
      <c r="M26" s="19"/>
    </row>
    <row r="27" spans="1:13" ht="30">
      <c r="A27" s="14" t="s">
        <v>61</v>
      </c>
      <c r="B27" s="8" t="s">
        <v>62</v>
      </c>
      <c r="C27" s="3" t="s">
        <v>29</v>
      </c>
      <c r="D27" s="18"/>
      <c r="E27" s="7">
        <v>28766.62</v>
      </c>
      <c r="M27" s="19"/>
    </row>
    <row r="28" spans="1:13">
      <c r="A28" s="32" t="s">
        <v>64</v>
      </c>
      <c r="B28" s="8" t="s">
        <v>62</v>
      </c>
      <c r="C28" s="3" t="s">
        <v>29</v>
      </c>
      <c r="D28" s="18"/>
      <c r="E28" s="7">
        <v>2746.7</v>
      </c>
      <c r="M28" s="19"/>
    </row>
    <row r="29" spans="1:13" s="13" customFormat="1" ht="14.25">
      <c r="A29" s="9" t="s">
        <v>30</v>
      </c>
      <c r="B29" s="10"/>
      <c r="C29" s="11"/>
      <c r="D29" s="11"/>
      <c r="E29" s="12">
        <f>SUM(E23:E28)</f>
        <v>79880.116999999984</v>
      </c>
    </row>
    <row r="31" spans="1:13" ht="31.5" customHeight="1">
      <c r="A31" s="77" t="s">
        <v>65</v>
      </c>
      <c r="B31" s="77"/>
      <c r="C31" s="77"/>
      <c r="D31" s="77"/>
      <c r="E31" s="77"/>
    </row>
    <row r="32" spans="1:13" ht="31.5" customHeight="1">
      <c r="A32" s="64" t="s">
        <v>21</v>
      </c>
      <c r="B32" s="64"/>
      <c r="C32" s="64"/>
      <c r="D32" s="64"/>
      <c r="E32" s="64"/>
    </row>
    <row r="33" spans="1:23">
      <c r="A33" s="64" t="s">
        <v>20</v>
      </c>
      <c r="B33" s="64"/>
      <c r="C33" s="64"/>
      <c r="D33" s="64"/>
      <c r="E33" s="64"/>
    </row>
    <row r="34" spans="1:23" ht="30" customHeight="1">
      <c r="A34" s="64" t="s">
        <v>33</v>
      </c>
      <c r="B34" s="64"/>
      <c r="C34" s="64"/>
      <c r="D34" s="64"/>
      <c r="E34" s="64"/>
    </row>
    <row r="35" spans="1:23">
      <c r="A35" s="64" t="s">
        <v>18</v>
      </c>
      <c r="B35" s="64"/>
      <c r="C35" s="64"/>
      <c r="D35" s="64"/>
      <c r="E35" s="64"/>
    </row>
    <row r="36" spans="1:23">
      <c r="A36" s="65" t="s">
        <v>5</v>
      </c>
      <c r="B36" s="65"/>
      <c r="C36" s="65"/>
      <c r="D36" s="65"/>
      <c r="E36" s="65"/>
    </row>
    <row r="37" spans="1:23">
      <c r="A37" s="64" t="s">
        <v>18</v>
      </c>
      <c r="B37" s="64"/>
      <c r="C37" s="64"/>
      <c r="D37" s="64"/>
      <c r="E37" s="64"/>
    </row>
    <row r="38" spans="1:23">
      <c r="A38" s="66" t="s">
        <v>31</v>
      </c>
      <c r="B38" s="66"/>
      <c r="C38" s="66"/>
      <c r="D38" s="66"/>
      <c r="E38" s="66"/>
    </row>
    <row r="39" spans="1:23">
      <c r="B39" s="61" t="s">
        <v>19</v>
      </c>
      <c r="C39" s="61"/>
      <c r="D39" s="61"/>
      <c r="E39" s="5" t="s">
        <v>6</v>
      </c>
    </row>
    <row r="40" spans="1:23">
      <c r="A40" s="27"/>
      <c r="B40" s="27"/>
      <c r="C40" s="27"/>
      <c r="D40" s="27"/>
      <c r="E40" s="27"/>
    </row>
    <row r="41" spans="1:23">
      <c r="A41" s="66" t="s">
        <v>32</v>
      </c>
      <c r="B41" s="66"/>
      <c r="C41" s="66"/>
      <c r="D41" s="66"/>
      <c r="E41" s="66"/>
    </row>
    <row r="42" spans="1:23">
      <c r="B42" s="61" t="s">
        <v>19</v>
      </c>
      <c r="C42" s="61"/>
      <c r="D42" s="61"/>
      <c r="E42" s="5" t="s">
        <v>6</v>
      </c>
    </row>
    <row r="43" spans="1:23">
      <c r="A43" s="2" t="s">
        <v>40</v>
      </c>
    </row>
    <row r="44" spans="1:23">
      <c r="A44" s="13" t="s">
        <v>34</v>
      </c>
    </row>
    <row r="45" spans="1:23">
      <c r="A45" s="2" t="s">
        <v>42</v>
      </c>
      <c r="B45" s="16">
        <f>'1кв'!B51</f>
        <v>-32887.276999999987</v>
      </c>
    </row>
    <row r="46" spans="1:23" ht="15.75">
      <c r="A46" s="26" t="s">
        <v>49</v>
      </c>
      <c r="B46" s="15"/>
    </row>
    <row r="47" spans="1:23">
      <c r="A47" s="2" t="s">
        <v>35</v>
      </c>
      <c r="B47" s="17">
        <v>54672.59</v>
      </c>
      <c r="F47" s="2" t="s">
        <v>57</v>
      </c>
      <c r="G47" s="2" t="s">
        <v>58</v>
      </c>
      <c r="W47" s="2" t="s">
        <v>57</v>
      </c>
    </row>
    <row r="48" spans="1:23" ht="30">
      <c r="A48" s="26" t="s">
        <v>41</v>
      </c>
      <c r="B48" s="17">
        <f>E29</f>
        <v>79880.116999999984</v>
      </c>
    </row>
    <row r="49" spans="1:2">
      <c r="A49" s="13" t="s">
        <v>36</v>
      </c>
      <c r="B49" s="16">
        <f>B45+B47-B48</f>
        <v>-58094.803999999975</v>
      </c>
    </row>
  </sheetData>
  <mergeCells count="30">
    <mergeCell ref="B42:D42"/>
    <mergeCell ref="A21:E21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7"/>
  <sheetViews>
    <sheetView view="pageBreakPreview" topLeftCell="A37" zoomScaleSheetLayoutView="100" workbookViewId="0">
      <selection activeCell="E28" sqref="E2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3.75" customHeight="1">
      <c r="A2" s="73" t="s">
        <v>12</v>
      </c>
      <c r="B2" s="74"/>
      <c r="C2" s="74"/>
      <c r="D2" s="74"/>
      <c r="E2" s="74"/>
    </row>
    <row r="3" spans="1:5">
      <c r="A3" s="75" t="s">
        <v>66</v>
      </c>
      <c r="B3" s="75"/>
      <c r="C3" s="75"/>
      <c r="D3" s="75"/>
      <c r="E3" s="75"/>
    </row>
    <row r="4" spans="1:5" s="1" customFormat="1" ht="15.75">
      <c r="A4" s="22" t="s">
        <v>13</v>
      </c>
      <c r="B4" s="4"/>
      <c r="C4" s="4"/>
      <c r="D4" s="76" t="s">
        <v>67</v>
      </c>
      <c r="E4" s="76"/>
    </row>
    <row r="5" spans="1:5">
      <c r="A5" s="31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1" t="s">
        <v>25</v>
      </c>
      <c r="B7" s="71"/>
      <c r="C7" s="71"/>
      <c r="D7" s="71"/>
      <c r="E7" s="71"/>
    </row>
    <row r="8" spans="1:5">
      <c r="A8" s="67" t="s">
        <v>1</v>
      </c>
      <c r="B8" s="67"/>
      <c r="C8" s="67"/>
      <c r="D8" s="67"/>
      <c r="E8" s="67"/>
    </row>
    <row r="9" spans="1:5">
      <c r="A9" s="64" t="s">
        <v>26</v>
      </c>
      <c r="B9" s="64"/>
      <c r="C9" s="64"/>
      <c r="D9" s="64"/>
      <c r="E9" s="64"/>
    </row>
    <row r="10" spans="1:5" ht="27" customHeight="1">
      <c r="A10" s="68" t="s">
        <v>14</v>
      </c>
      <c r="B10" s="69"/>
      <c r="C10" s="69"/>
      <c r="D10" s="69"/>
      <c r="E10" s="69"/>
    </row>
    <row r="11" spans="1:5" ht="30.75" customHeight="1">
      <c r="A11" s="64" t="s">
        <v>39</v>
      </c>
      <c r="B11" s="64"/>
      <c r="C11" s="64"/>
      <c r="D11" s="64"/>
      <c r="E11" s="64"/>
    </row>
    <row r="12" spans="1:5">
      <c r="A12" s="67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 ht="11.25" customHeight="1">
      <c r="A14" s="67" t="s">
        <v>2</v>
      </c>
      <c r="B14" s="70"/>
      <c r="C14" s="70"/>
      <c r="D14" s="70"/>
      <c r="E14" s="70"/>
    </row>
    <row r="15" spans="1:5" ht="11.25" customHeight="1">
      <c r="A15" s="30"/>
      <c r="B15" s="31"/>
      <c r="C15" s="31"/>
      <c r="D15" s="31"/>
      <c r="E15" s="31"/>
    </row>
    <row r="16" spans="1:5">
      <c r="A16" s="64" t="s">
        <v>23</v>
      </c>
      <c r="B16" s="64"/>
      <c r="C16" s="64"/>
      <c r="D16" s="64"/>
      <c r="E16" s="64"/>
    </row>
    <row r="17" spans="1:13" ht="10.5" customHeight="1">
      <c r="A17" s="67" t="s">
        <v>16</v>
      </c>
      <c r="B17" s="70"/>
      <c r="C17" s="70"/>
      <c r="D17" s="70"/>
      <c r="E17" s="70"/>
    </row>
    <row r="18" spans="1:13" ht="30.75" customHeight="1">
      <c r="A18" s="64" t="s">
        <v>17</v>
      </c>
      <c r="B18" s="64"/>
      <c r="C18" s="64"/>
      <c r="D18" s="64"/>
      <c r="E18" s="64"/>
    </row>
    <row r="19" spans="1:13" ht="63.75" customHeight="1">
      <c r="A19" s="64" t="s">
        <v>37</v>
      </c>
      <c r="B19" s="64"/>
      <c r="C19" s="64"/>
      <c r="D19" s="64"/>
      <c r="E19" s="64"/>
    </row>
    <row r="20" spans="1:13" ht="47.25" customHeight="1">
      <c r="A20" s="62" t="s">
        <v>38</v>
      </c>
      <c r="B20" s="62"/>
      <c r="C20" s="62"/>
      <c r="D20" s="62"/>
      <c r="E20" s="62"/>
    </row>
    <row r="21" spans="1:13">
      <c r="A21" s="62"/>
      <c r="B21" s="62"/>
      <c r="C21" s="62"/>
      <c r="D21" s="62"/>
      <c r="E21" s="62"/>
      <c r="F21" s="2">
        <v>1282.0999999999999</v>
      </c>
      <c r="G21" s="2">
        <v>3</v>
      </c>
    </row>
    <row r="22" spans="1:13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>
      <c r="A23" s="20" t="s">
        <v>45</v>
      </c>
      <c r="B23" s="8" t="s">
        <v>43</v>
      </c>
      <c r="C23" s="3" t="s">
        <v>4</v>
      </c>
      <c r="D23" s="3">
        <v>9.39</v>
      </c>
      <c r="E23" s="7">
        <f>D23*F21*G21</f>
        <v>36116.756999999998</v>
      </c>
    </row>
    <row r="24" spans="1:13">
      <c r="A24" s="6" t="s">
        <v>44</v>
      </c>
      <c r="B24" s="8" t="s">
        <v>24</v>
      </c>
      <c r="C24" s="3" t="s">
        <v>4</v>
      </c>
      <c r="D24" s="3">
        <v>3.9</v>
      </c>
      <c r="E24" s="7">
        <f>D24*F21*G21</f>
        <v>15000.57</v>
      </c>
    </row>
    <row r="25" spans="1:13">
      <c r="A25" s="6" t="s">
        <v>27</v>
      </c>
      <c r="B25" s="8" t="s">
        <v>68</v>
      </c>
      <c r="C25" s="3" t="s">
        <v>29</v>
      </c>
      <c r="D25" s="18"/>
      <c r="E25" s="7">
        <v>750.64</v>
      </c>
      <c r="M25" s="19"/>
    </row>
    <row r="26" spans="1:13">
      <c r="A26" s="14"/>
      <c r="B26" s="8"/>
      <c r="C26" s="3"/>
      <c r="D26" s="18"/>
      <c r="E26" s="7"/>
      <c r="M26" s="19"/>
    </row>
    <row r="27" spans="1:13" s="13" customFormat="1" ht="14.25">
      <c r="A27" s="9" t="s">
        <v>30</v>
      </c>
      <c r="B27" s="10"/>
      <c r="C27" s="11"/>
      <c r="D27" s="11"/>
      <c r="E27" s="12">
        <f>SUM(E23:E26)</f>
        <v>51867.966999999997</v>
      </c>
    </row>
    <row r="29" spans="1:13" ht="31.5" customHeight="1">
      <c r="A29" s="77" t="s">
        <v>69</v>
      </c>
      <c r="B29" s="77"/>
      <c r="C29" s="77"/>
      <c r="D29" s="77"/>
      <c r="E29" s="77"/>
    </row>
    <row r="30" spans="1:13" ht="31.5" customHeight="1">
      <c r="A30" s="64" t="s">
        <v>21</v>
      </c>
      <c r="B30" s="64"/>
      <c r="C30" s="64"/>
      <c r="D30" s="64"/>
      <c r="E30" s="64"/>
    </row>
    <row r="31" spans="1:13">
      <c r="A31" s="64" t="s">
        <v>20</v>
      </c>
      <c r="B31" s="64"/>
      <c r="C31" s="64"/>
      <c r="D31" s="64"/>
      <c r="E31" s="64"/>
    </row>
    <row r="32" spans="1:13" ht="30" customHeight="1">
      <c r="A32" s="64" t="s">
        <v>33</v>
      </c>
      <c r="B32" s="64"/>
      <c r="C32" s="64"/>
      <c r="D32" s="64"/>
      <c r="E32" s="64"/>
    </row>
    <row r="33" spans="1:23">
      <c r="A33" s="64" t="s">
        <v>18</v>
      </c>
      <c r="B33" s="64"/>
      <c r="C33" s="64"/>
      <c r="D33" s="64"/>
      <c r="E33" s="64"/>
    </row>
    <row r="34" spans="1:23">
      <c r="A34" s="65" t="s">
        <v>5</v>
      </c>
      <c r="B34" s="65"/>
      <c r="C34" s="65"/>
      <c r="D34" s="65"/>
      <c r="E34" s="65"/>
    </row>
    <row r="35" spans="1:23">
      <c r="A35" s="64" t="s">
        <v>18</v>
      </c>
      <c r="B35" s="64"/>
      <c r="C35" s="64"/>
      <c r="D35" s="64"/>
      <c r="E35" s="64"/>
    </row>
    <row r="36" spans="1:23">
      <c r="A36" s="66" t="s">
        <v>31</v>
      </c>
      <c r="B36" s="66"/>
      <c r="C36" s="66"/>
      <c r="D36" s="66"/>
      <c r="E36" s="66"/>
    </row>
    <row r="37" spans="1:23">
      <c r="B37" s="61" t="s">
        <v>19</v>
      </c>
      <c r="C37" s="61"/>
      <c r="D37" s="61"/>
      <c r="E37" s="5" t="s">
        <v>6</v>
      </c>
    </row>
    <row r="38" spans="1:23">
      <c r="A38" s="30"/>
      <c r="B38" s="30"/>
      <c r="C38" s="30"/>
      <c r="D38" s="30"/>
      <c r="E38" s="30"/>
    </row>
    <row r="39" spans="1:23">
      <c r="A39" s="66" t="s">
        <v>32</v>
      </c>
      <c r="B39" s="66"/>
      <c r="C39" s="66"/>
      <c r="D39" s="66"/>
      <c r="E39" s="66"/>
    </row>
    <row r="40" spans="1:23">
      <c r="B40" s="61" t="s">
        <v>19</v>
      </c>
      <c r="C40" s="61"/>
      <c r="D40" s="61"/>
      <c r="E40" s="5" t="s">
        <v>6</v>
      </c>
    </row>
    <row r="41" spans="1:23">
      <c r="A41" s="2" t="s">
        <v>40</v>
      </c>
    </row>
    <row r="42" spans="1:23">
      <c r="A42" s="13" t="s">
        <v>34</v>
      </c>
    </row>
    <row r="43" spans="1:23">
      <c r="A43" s="2" t="s">
        <v>42</v>
      </c>
      <c r="B43" s="16">
        <f>'2кв'!B49</f>
        <v>-58094.803999999975</v>
      </c>
    </row>
    <row r="44" spans="1:23" ht="15.75">
      <c r="A44" s="29" t="s">
        <v>70</v>
      </c>
      <c r="B44" s="15"/>
    </row>
    <row r="45" spans="1:23">
      <c r="A45" s="2" t="s">
        <v>35</v>
      </c>
      <c r="B45" s="17">
        <v>64259.13</v>
      </c>
      <c r="W45" s="2" t="s">
        <v>57</v>
      </c>
    </row>
    <row r="46" spans="1:23" ht="30">
      <c r="A46" s="29" t="s">
        <v>41</v>
      </c>
      <c r="B46" s="17">
        <f>E27</f>
        <v>51867.966999999997</v>
      </c>
    </row>
    <row r="47" spans="1:23">
      <c r="A47" s="13" t="s">
        <v>36</v>
      </c>
      <c r="B47" s="16">
        <f>B43+B45-B46</f>
        <v>-45703.640999999974</v>
      </c>
    </row>
  </sheetData>
  <mergeCells count="30">
    <mergeCell ref="A7:E7"/>
    <mergeCell ref="A1:E1"/>
    <mergeCell ref="A2:E2"/>
    <mergeCell ref="A3:E3"/>
    <mergeCell ref="D4:E4"/>
    <mergeCell ref="A6:E6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B40:D40"/>
    <mergeCell ref="A21:E21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7"/>
  <sheetViews>
    <sheetView view="pageBreakPreview" topLeftCell="A28" zoomScaleSheetLayoutView="100" workbookViewId="0">
      <selection activeCell="B44" sqref="B4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3.75" customHeight="1">
      <c r="A2" s="73" t="s">
        <v>12</v>
      </c>
      <c r="B2" s="74"/>
      <c r="C2" s="74"/>
      <c r="D2" s="74"/>
      <c r="E2" s="74"/>
    </row>
    <row r="3" spans="1:5">
      <c r="A3" s="75" t="s">
        <v>71</v>
      </c>
      <c r="B3" s="75"/>
      <c r="C3" s="75"/>
      <c r="D3" s="75"/>
      <c r="E3" s="75"/>
    </row>
    <row r="4" spans="1:5" s="1" customFormat="1" ht="15.75">
      <c r="A4" s="22" t="s">
        <v>13</v>
      </c>
      <c r="B4" s="4"/>
      <c r="C4" s="4"/>
      <c r="D4" s="76" t="s">
        <v>72</v>
      </c>
      <c r="E4" s="76"/>
    </row>
    <row r="5" spans="1:5">
      <c r="A5" s="35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1" t="s">
        <v>25</v>
      </c>
      <c r="B7" s="71"/>
      <c r="C7" s="71"/>
      <c r="D7" s="71"/>
      <c r="E7" s="71"/>
    </row>
    <row r="8" spans="1:5">
      <c r="A8" s="67" t="s">
        <v>1</v>
      </c>
      <c r="B8" s="67"/>
      <c r="C8" s="67"/>
      <c r="D8" s="67"/>
      <c r="E8" s="67"/>
    </row>
    <row r="9" spans="1:5">
      <c r="A9" s="64" t="s">
        <v>26</v>
      </c>
      <c r="B9" s="64"/>
      <c r="C9" s="64"/>
      <c r="D9" s="64"/>
      <c r="E9" s="64"/>
    </row>
    <row r="10" spans="1:5" ht="27" customHeight="1">
      <c r="A10" s="68" t="s">
        <v>14</v>
      </c>
      <c r="B10" s="69"/>
      <c r="C10" s="69"/>
      <c r="D10" s="69"/>
      <c r="E10" s="69"/>
    </row>
    <row r="11" spans="1:5" ht="30.75" customHeight="1">
      <c r="A11" s="64" t="s">
        <v>39</v>
      </c>
      <c r="B11" s="64"/>
      <c r="C11" s="64"/>
      <c r="D11" s="64"/>
      <c r="E11" s="64"/>
    </row>
    <row r="12" spans="1:5">
      <c r="A12" s="67" t="s">
        <v>15</v>
      </c>
      <c r="B12" s="70"/>
      <c r="C12" s="70"/>
      <c r="D12" s="70"/>
      <c r="E12" s="70"/>
    </row>
    <row r="13" spans="1:5">
      <c r="A13" s="64" t="s">
        <v>22</v>
      </c>
      <c r="B13" s="64"/>
      <c r="C13" s="64"/>
      <c r="D13" s="64"/>
      <c r="E13" s="64"/>
    </row>
    <row r="14" spans="1:5" ht="11.25" customHeight="1">
      <c r="A14" s="67" t="s">
        <v>2</v>
      </c>
      <c r="B14" s="70"/>
      <c r="C14" s="70"/>
      <c r="D14" s="70"/>
      <c r="E14" s="70"/>
    </row>
    <row r="15" spans="1:5" ht="11.25" customHeight="1">
      <c r="A15" s="34"/>
      <c r="B15" s="35"/>
      <c r="C15" s="35"/>
      <c r="D15" s="35"/>
      <c r="E15" s="35"/>
    </row>
    <row r="16" spans="1:5">
      <c r="A16" s="64" t="s">
        <v>23</v>
      </c>
      <c r="B16" s="64"/>
      <c r="C16" s="64"/>
      <c r="D16" s="64"/>
      <c r="E16" s="64"/>
    </row>
    <row r="17" spans="1:13" ht="10.5" customHeight="1">
      <c r="A17" s="67" t="s">
        <v>16</v>
      </c>
      <c r="B17" s="70"/>
      <c r="C17" s="70"/>
      <c r="D17" s="70"/>
      <c r="E17" s="70"/>
    </row>
    <row r="18" spans="1:13" ht="30.75" customHeight="1">
      <c r="A18" s="64" t="s">
        <v>17</v>
      </c>
      <c r="B18" s="64"/>
      <c r="C18" s="64"/>
      <c r="D18" s="64"/>
      <c r="E18" s="64"/>
    </row>
    <row r="19" spans="1:13" ht="63.75" customHeight="1">
      <c r="A19" s="64" t="s">
        <v>37</v>
      </c>
      <c r="B19" s="64"/>
      <c r="C19" s="64"/>
      <c r="D19" s="64"/>
      <c r="E19" s="64"/>
    </row>
    <row r="20" spans="1:13" ht="47.25" customHeight="1">
      <c r="A20" s="62" t="s">
        <v>38</v>
      </c>
      <c r="B20" s="62"/>
      <c r="C20" s="62"/>
      <c r="D20" s="62"/>
      <c r="E20" s="62"/>
    </row>
    <row r="21" spans="1:13">
      <c r="A21" s="62"/>
      <c r="B21" s="62"/>
      <c r="C21" s="62"/>
      <c r="D21" s="62"/>
      <c r="E21" s="62"/>
      <c r="F21" s="2">
        <v>1282.0999999999999</v>
      </c>
      <c r="G21" s="2">
        <v>3</v>
      </c>
    </row>
    <row r="22" spans="1:13" ht="135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13" ht="38.25">
      <c r="A23" s="20" t="s">
        <v>45</v>
      </c>
      <c r="B23" s="8" t="s">
        <v>43</v>
      </c>
      <c r="C23" s="3" t="s">
        <v>4</v>
      </c>
      <c r="D23" s="3">
        <v>9.39</v>
      </c>
      <c r="E23" s="7">
        <f>D23*F21*G21</f>
        <v>36116.756999999998</v>
      </c>
    </row>
    <row r="24" spans="1:13">
      <c r="A24" s="6" t="s">
        <v>44</v>
      </c>
      <c r="B24" s="8" t="s">
        <v>24</v>
      </c>
      <c r="C24" s="3" t="s">
        <v>4</v>
      </c>
      <c r="D24" s="3">
        <v>3.9</v>
      </c>
      <c r="E24" s="7">
        <f>D24*F21*G21</f>
        <v>15000.57</v>
      </c>
    </row>
    <row r="25" spans="1:13">
      <c r="A25" s="6" t="s">
        <v>27</v>
      </c>
      <c r="B25" s="8" t="s">
        <v>73</v>
      </c>
      <c r="C25" s="3" t="s">
        <v>29</v>
      </c>
      <c r="D25" s="18"/>
      <c r="E25" s="7">
        <f>4733.02</f>
        <v>4733.0200000000004</v>
      </c>
      <c r="M25" s="19"/>
    </row>
    <row r="26" spans="1:13" ht="30">
      <c r="A26" s="36" t="s">
        <v>74</v>
      </c>
      <c r="B26" s="8" t="s">
        <v>75</v>
      </c>
      <c r="C26" s="3" t="s">
        <v>48</v>
      </c>
      <c r="D26" s="18">
        <v>8</v>
      </c>
      <c r="E26" s="7">
        <f>8*235.95</f>
        <v>1887.6</v>
      </c>
      <c r="M26" s="19"/>
    </row>
    <row r="27" spans="1:13" s="13" customFormat="1" ht="14.25">
      <c r="A27" s="9" t="s">
        <v>30</v>
      </c>
      <c r="B27" s="10"/>
      <c r="C27" s="11"/>
      <c r="D27" s="11"/>
      <c r="E27" s="12">
        <f>SUM(E23:E26)</f>
        <v>57737.946999999993</v>
      </c>
    </row>
    <row r="29" spans="1:13" ht="31.5" customHeight="1">
      <c r="A29" s="77" t="s">
        <v>76</v>
      </c>
      <c r="B29" s="77"/>
      <c r="C29" s="77"/>
      <c r="D29" s="77"/>
      <c r="E29" s="77"/>
    </row>
    <row r="30" spans="1:13" ht="31.5" customHeight="1">
      <c r="A30" s="64" t="s">
        <v>21</v>
      </c>
      <c r="B30" s="64"/>
      <c r="C30" s="64"/>
      <c r="D30" s="64"/>
      <c r="E30" s="64"/>
    </row>
    <row r="31" spans="1:13">
      <c r="A31" s="64" t="s">
        <v>20</v>
      </c>
      <c r="B31" s="64"/>
      <c r="C31" s="64"/>
      <c r="D31" s="64"/>
      <c r="E31" s="64"/>
    </row>
    <row r="32" spans="1:13" ht="30" customHeight="1">
      <c r="A32" s="64" t="s">
        <v>33</v>
      </c>
      <c r="B32" s="64"/>
      <c r="C32" s="64"/>
      <c r="D32" s="64"/>
      <c r="E32" s="64"/>
    </row>
    <row r="33" spans="1:23">
      <c r="A33" s="64" t="s">
        <v>18</v>
      </c>
      <c r="B33" s="64"/>
      <c r="C33" s="64"/>
      <c r="D33" s="64"/>
      <c r="E33" s="64"/>
    </row>
    <row r="34" spans="1:23">
      <c r="A34" s="65" t="s">
        <v>5</v>
      </c>
      <c r="B34" s="65"/>
      <c r="C34" s="65"/>
      <c r="D34" s="65"/>
      <c r="E34" s="65"/>
    </row>
    <row r="35" spans="1:23">
      <c r="A35" s="64" t="s">
        <v>18</v>
      </c>
      <c r="B35" s="64"/>
      <c r="C35" s="64"/>
      <c r="D35" s="64"/>
      <c r="E35" s="64"/>
    </row>
    <row r="36" spans="1:23">
      <c r="A36" s="66" t="s">
        <v>31</v>
      </c>
      <c r="B36" s="66"/>
      <c r="C36" s="66"/>
      <c r="D36" s="66"/>
      <c r="E36" s="66"/>
    </row>
    <row r="37" spans="1:23">
      <c r="B37" s="61" t="s">
        <v>19</v>
      </c>
      <c r="C37" s="61"/>
      <c r="D37" s="61"/>
      <c r="E37" s="5" t="s">
        <v>6</v>
      </c>
    </row>
    <row r="38" spans="1:23">
      <c r="A38" s="34"/>
      <c r="B38" s="34"/>
      <c r="C38" s="34"/>
      <c r="D38" s="34"/>
      <c r="E38" s="34"/>
    </row>
    <row r="39" spans="1:23">
      <c r="A39" s="66" t="s">
        <v>32</v>
      </c>
      <c r="B39" s="66"/>
      <c r="C39" s="66"/>
      <c r="D39" s="66"/>
      <c r="E39" s="66"/>
    </row>
    <row r="40" spans="1:23">
      <c r="B40" s="61" t="s">
        <v>19</v>
      </c>
      <c r="C40" s="61"/>
      <c r="D40" s="61"/>
      <c r="E40" s="5" t="s">
        <v>6</v>
      </c>
    </row>
    <row r="41" spans="1:23">
      <c r="A41" s="2" t="s">
        <v>40</v>
      </c>
    </row>
    <row r="42" spans="1:23">
      <c r="A42" s="13" t="s">
        <v>34</v>
      </c>
    </row>
    <row r="43" spans="1:23">
      <c r="A43" s="2" t="s">
        <v>42</v>
      </c>
      <c r="B43" s="16">
        <f>'3кв'!B47</f>
        <v>-45703.640999999974</v>
      </c>
    </row>
    <row r="44" spans="1:23" ht="15.75">
      <c r="A44" s="33" t="s">
        <v>70</v>
      </c>
      <c r="B44" s="15"/>
    </row>
    <row r="45" spans="1:23">
      <c r="A45" s="2" t="s">
        <v>35</v>
      </c>
      <c r="B45" s="17">
        <v>58887.95</v>
      </c>
      <c r="W45" s="2" t="s">
        <v>57</v>
      </c>
    </row>
    <row r="46" spans="1:23" ht="30">
      <c r="A46" s="33" t="s">
        <v>41</v>
      </c>
      <c r="B46" s="17">
        <f>E27</f>
        <v>57737.946999999993</v>
      </c>
    </row>
    <row r="47" spans="1:23">
      <c r="A47" s="13" t="s">
        <v>36</v>
      </c>
      <c r="B47" s="16">
        <f>B43+B45-B46</f>
        <v>-44553.63799999997</v>
      </c>
    </row>
  </sheetData>
  <mergeCells count="30">
    <mergeCell ref="B40:D40"/>
    <mergeCell ref="A21:E21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20:E20"/>
    <mergeCell ref="A8:E8"/>
    <mergeCell ref="A9:E9"/>
    <mergeCell ref="A10:E10"/>
    <mergeCell ref="A11:E11"/>
    <mergeCell ref="A12:E12"/>
    <mergeCell ref="A13:E13"/>
    <mergeCell ref="A14:E14"/>
    <mergeCell ref="A16:E16"/>
    <mergeCell ref="A17:E17"/>
    <mergeCell ref="A18:E18"/>
    <mergeCell ref="A19:E19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20" zoomScaleSheetLayoutView="100" workbookViewId="0">
      <selection activeCell="A38" sqref="A38:XFD40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59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0" t="s">
        <v>77</v>
      </c>
      <c r="B1" s="80"/>
      <c r="C1" s="80"/>
      <c r="D1" s="37"/>
    </row>
    <row r="2" spans="1:5">
      <c r="A2" s="81" t="s">
        <v>78</v>
      </c>
      <c r="B2" s="81"/>
      <c r="C2" s="81"/>
      <c r="D2" s="15"/>
    </row>
    <row r="3" spans="1:5">
      <c r="A3" s="81" t="s">
        <v>79</v>
      </c>
      <c r="B3" s="81"/>
      <c r="C3" s="81"/>
      <c r="D3" s="15"/>
    </row>
    <row r="4" spans="1:5">
      <c r="A4" s="80" t="s">
        <v>97</v>
      </c>
      <c r="B4" s="80"/>
      <c r="C4" s="80"/>
      <c r="D4" s="37"/>
    </row>
    <row r="5" spans="1:5">
      <c r="A5" s="82"/>
      <c r="B5" s="82"/>
      <c r="C5" s="82"/>
    </row>
    <row r="6" spans="1:5">
      <c r="A6" s="15"/>
      <c r="B6" s="38" t="s">
        <v>80</v>
      </c>
      <c r="C6" s="39">
        <f>'1кв'!B47</f>
        <v>23158.14</v>
      </c>
      <c r="D6" s="40"/>
    </row>
    <row r="7" spans="1:5">
      <c r="A7" s="15"/>
      <c r="B7" s="38" t="s">
        <v>98</v>
      </c>
      <c r="C7" s="41"/>
      <c r="D7" s="40"/>
    </row>
    <row r="8" spans="1:5">
      <c r="A8" s="42" t="s">
        <v>81</v>
      </c>
      <c r="B8" s="43" t="s">
        <v>82</v>
      </c>
      <c r="C8" s="44">
        <f>'1кв'!B49+'2кв'!B47+'3кв'!B45+'4кв.'!B45</f>
        <v>237417.59999999998</v>
      </c>
      <c r="D8" s="45"/>
    </row>
    <row r="9" spans="1:5">
      <c r="A9" s="46"/>
      <c r="B9" s="43" t="s">
        <v>83</v>
      </c>
      <c r="C9" s="41">
        <f>SUM(C8:C8)</f>
        <v>237417.59999999998</v>
      </c>
      <c r="D9" s="40"/>
    </row>
    <row r="10" spans="1:5">
      <c r="B10" s="78"/>
      <c r="C10" s="79"/>
      <c r="D10" s="47"/>
    </row>
    <row r="11" spans="1:5">
      <c r="A11" s="48" t="s">
        <v>84</v>
      </c>
      <c r="B11" s="20" t="s">
        <v>45</v>
      </c>
      <c r="C11" s="49">
        <f>'1кв'!E23+'2кв'!E23+'3кв'!E23+'4кв.'!E23</f>
        <v>139082.20799999998</v>
      </c>
      <c r="D11" s="47"/>
    </row>
    <row r="12" spans="1:5">
      <c r="B12" s="50" t="s">
        <v>44</v>
      </c>
      <c r="C12" s="49">
        <f>'1кв'!E26+'2кв'!E25+'3кв'!E24+'4кв.'!E24</f>
        <v>57694.499999999993</v>
      </c>
      <c r="D12" s="47"/>
      <c r="E12" s="51"/>
    </row>
    <row r="13" spans="1:5" ht="31.5">
      <c r="B13" s="50" t="s">
        <v>47</v>
      </c>
      <c r="C13" s="49">
        <f>'1кв'!E24</f>
        <v>921.59999999999991</v>
      </c>
      <c r="D13" s="47"/>
    </row>
    <row r="14" spans="1:5">
      <c r="A14" s="48"/>
      <c r="B14" s="52" t="s">
        <v>27</v>
      </c>
      <c r="C14" s="49">
        <f>'1кв'!E27+'2кв'!E26+'3кв'!E25+'4кв.'!E25</f>
        <v>9219.69</v>
      </c>
      <c r="D14" s="47"/>
    </row>
    <row r="15" spans="1:5">
      <c r="A15" s="48"/>
      <c r="B15" s="54" t="s">
        <v>99</v>
      </c>
      <c r="C15" s="49">
        <f>'1кв'!E28+'4кв.'!E26</f>
        <v>2106.0699999999997</v>
      </c>
      <c r="D15" s="47"/>
    </row>
    <row r="16" spans="1:5">
      <c r="A16" s="48"/>
      <c r="B16" s="54" t="s">
        <v>85</v>
      </c>
      <c r="C16" s="53">
        <f>C18+C19+C20</f>
        <v>96105.31</v>
      </c>
      <c r="D16" s="47"/>
    </row>
    <row r="17" spans="1:5">
      <c r="A17" s="48"/>
      <c r="B17" s="54" t="s">
        <v>86</v>
      </c>
      <c r="C17" s="49"/>
      <c r="D17" s="47"/>
    </row>
    <row r="18" spans="1:5">
      <c r="A18" s="48"/>
      <c r="B18" s="60" t="s">
        <v>100</v>
      </c>
      <c r="C18" s="49">
        <f>'1кв'!E29</f>
        <v>64591.99</v>
      </c>
      <c r="D18" s="47"/>
    </row>
    <row r="19" spans="1:5">
      <c r="A19" s="48"/>
      <c r="B19" s="60" t="s">
        <v>101</v>
      </c>
      <c r="C19" s="49">
        <f>'2кв'!E27</f>
        <v>28766.62</v>
      </c>
      <c r="D19" s="47"/>
    </row>
    <row r="20" spans="1:5">
      <c r="A20" s="48"/>
      <c r="B20" s="60" t="s">
        <v>102</v>
      </c>
      <c r="C20" s="49">
        <f>'2кв'!E28</f>
        <v>2746.7</v>
      </c>
      <c r="D20" s="47"/>
    </row>
    <row r="21" spans="1:5">
      <c r="A21" s="48"/>
      <c r="B21" s="60"/>
      <c r="C21" s="49"/>
      <c r="D21" s="47"/>
    </row>
    <row r="22" spans="1:5">
      <c r="B22" s="55" t="s">
        <v>87</v>
      </c>
      <c r="C22" s="41">
        <f>'1кв'!E31+'2кв'!E29+'3кв'!E27+'4кв.'!E27</f>
        <v>305129.37799999997</v>
      </c>
      <c r="D22" s="47"/>
      <c r="E22" s="51"/>
    </row>
    <row r="23" spans="1:5">
      <c r="B23" s="56" t="s">
        <v>88</v>
      </c>
      <c r="C23" s="39">
        <f>(C6+C9)-C22</f>
        <v>-44553.637999999977</v>
      </c>
      <c r="D23" s="47"/>
    </row>
    <row r="24" spans="1:5">
      <c r="B24" s="42"/>
      <c r="C24" s="57"/>
      <c r="D24" s="47"/>
    </row>
    <row r="25" spans="1:5">
      <c r="B25" s="42"/>
      <c r="C25" s="57"/>
      <c r="D25" s="47"/>
    </row>
    <row r="26" spans="1:5">
      <c r="B26" s="42" t="s">
        <v>89</v>
      </c>
      <c r="C26" s="42"/>
      <c r="D26" s="47"/>
    </row>
    <row r="27" spans="1:5">
      <c r="B27" s="42" t="s">
        <v>90</v>
      </c>
      <c r="C27" s="42">
        <v>16362</v>
      </c>
      <c r="D27" s="47"/>
    </row>
    <row r="28" spans="1:5">
      <c r="B28" s="58" t="s">
        <v>91</v>
      </c>
      <c r="C28" s="58">
        <v>29492.400000000001</v>
      </c>
      <c r="D28" s="47"/>
    </row>
    <row r="29" spans="1:5">
      <c r="B29" s="42" t="s">
        <v>92</v>
      </c>
      <c r="C29" s="42">
        <f>C28-C27</f>
        <v>13130.400000000001</v>
      </c>
      <c r="D29" s="47"/>
    </row>
    <row r="30" spans="1:5">
      <c r="B30" s="42"/>
      <c r="C30" s="57"/>
      <c r="D30" s="47"/>
    </row>
    <row r="31" spans="1:5">
      <c r="B31" s="42"/>
      <c r="C31" s="57"/>
      <c r="D31" s="47"/>
    </row>
    <row r="32" spans="1:5">
      <c r="B32" s="42"/>
      <c r="C32" s="57"/>
      <c r="D32" s="47"/>
    </row>
    <row r="33" spans="1:4">
      <c r="A33" s="1" t="s">
        <v>93</v>
      </c>
      <c r="B33" s="42" t="s">
        <v>94</v>
      </c>
      <c r="C33" s="57"/>
      <c r="D33" s="47"/>
    </row>
    <row r="34" spans="1:4">
      <c r="B34" s="42" t="s">
        <v>95</v>
      </c>
      <c r="C34" s="57"/>
      <c r="D34" s="47"/>
    </row>
    <row r="35" spans="1:4">
      <c r="B35" s="42" t="s">
        <v>96</v>
      </c>
      <c r="C35" s="57"/>
      <c r="D35" s="47"/>
    </row>
    <row r="36" spans="1:4">
      <c r="B36" s="42"/>
      <c r="C36" s="57"/>
      <c r="D36" s="47"/>
    </row>
    <row r="37" spans="1:4">
      <c r="B37" s="42"/>
      <c r="C37" s="57"/>
      <c r="D37" s="47"/>
    </row>
    <row r="38" spans="1:4">
      <c r="B38" s="42"/>
      <c r="C38" s="57"/>
      <c r="D38" s="47"/>
    </row>
    <row r="39" spans="1:4">
      <c r="B39" s="42"/>
      <c r="C39" s="57"/>
      <c r="D39" s="47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4кв.</vt:lpstr>
      <vt:lpstr>отчет</vt:lpstr>
      <vt:lpstr>'1кв'!Область_печати</vt:lpstr>
      <vt:lpstr>'2кв'!Область_печати</vt:lpstr>
      <vt:lpstr>'3кв'!Область_печати</vt:lpstr>
      <vt:lpstr>'4кв.'!Область_печати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2023-03-02T11:16:42Z</dcterms:modified>
</cp:coreProperties>
</file>