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225" windowWidth="14805" windowHeight="7890" activeTab="2"/>
  </bookViews>
  <sheets>
    <sheet name="3кв" sheetId="22" r:id="rId1"/>
    <sheet name="4кв" sheetId="23" r:id="rId2"/>
    <sheet name="отчет" sheetId="24" r:id="rId3"/>
  </sheets>
  <definedNames>
    <definedName name="_xlnm.Print_Area" localSheetId="0">'3кв'!$A$1:$E$55</definedName>
    <definedName name="_xlnm.Print_Area" localSheetId="1">'4кв'!$A$1:$E$58</definedName>
    <definedName name="_xlnm.Print_Area" localSheetId="2">отчет!$A$1:$C$44</definedName>
  </definedNames>
  <calcPr calcId="124519"/>
</workbook>
</file>

<file path=xl/calcChain.xml><?xml version="1.0" encoding="utf-8"?>
<calcChain xmlns="http://schemas.openxmlformats.org/spreadsheetml/2006/main">
  <c r="C30" i="24"/>
  <c r="C28" s="1"/>
  <c r="C27"/>
  <c r="C23"/>
  <c r="C24"/>
  <c r="C25"/>
  <c r="C26"/>
  <c r="C22"/>
  <c r="C20"/>
  <c r="C19"/>
  <c r="C32" s="1"/>
  <c r="C14"/>
  <c r="C15"/>
  <c r="C16"/>
  <c r="C13"/>
  <c r="C17" s="1"/>
  <c r="C6"/>
  <c r="C37"/>
  <c r="C33" l="1"/>
  <c r="B51" i="23" l="1"/>
  <c r="E29"/>
  <c r="E35" s="1"/>
  <c r="E31"/>
  <c r="E32"/>
  <c r="E33"/>
  <c r="E30"/>
  <c r="B56"/>
  <c r="B55"/>
  <c r="B54"/>
  <c r="E23"/>
  <c r="E22"/>
  <c r="B57" l="1"/>
  <c r="B58" s="1"/>
  <c r="E29" i="22"/>
  <c r="B52" l="1"/>
  <c r="B53" l="1"/>
  <c r="B51"/>
  <c r="E23"/>
  <c r="E22"/>
  <c r="E32" l="1"/>
  <c r="B54" s="1"/>
  <c r="B55" l="1"/>
</calcChain>
</file>

<file path=xl/sharedStrings.xml><?xml version="1.0" encoding="utf-8"?>
<sst xmlns="http://schemas.openxmlformats.org/spreadsheetml/2006/main" count="197" uniqueCount="105">
  <si>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</si>
  <si>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</si>
  <si>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</si>
  <si>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</si>
  <si>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</si>
  <si>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</si>
  <si>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</si>
  <si>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</si>
  <si>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</si>
  <si>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</si>
  <si>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</si>
  <si>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</si>
  <si>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</si>
  <si>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</si>
  <si>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</si>
  <si>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</si>
  <si>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</si>
  <si>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</si>
  <si>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</si>
  <si>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</si>
  <si>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</si>
  <si>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</si>
  <si>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Стоимость материалов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</si>
  <si>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</si>
  <si>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</si>
  <si>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</si>
  <si>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</si>
  <si>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</si>
  <si>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</si>
  <si>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</si>
  <si>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</si>
  <si>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</si>
  <si>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Оплачено 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</si>
  <si>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</si>
  <si>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</si>
  <si>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</si>
  <si>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</si>
  <si>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</si>
  <si>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</si>
  <si>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</si>
  <si>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Дератизация, дезинсекция (по заявке собственников)</t>
  </si>
  <si>
    <t xml:space="preserve"> руб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</si>
  <si>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</si>
  <si>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</si>
  <si>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</si>
  <si>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</si>
  <si>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за 3 квартал 2022 года</t>
  </si>
  <si>
    <t>"30" 09 2022 г.</t>
  </si>
  <si>
    <t>3 квартал</t>
  </si>
  <si>
    <t>г. Россошь, пер.Шмидта,9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</si>
  <si>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Садовникова Максима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</si>
  <si>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собственников.</t>
    </r>
  </si>
  <si>
    <t>Заказчик - Собственники МКД, в лице председателя совета МКД Садовникова М.А.</t>
  </si>
  <si>
    <t xml:space="preserve">интернет Квант-телеком </t>
  </si>
  <si>
    <t>Общая площадь квартир - 2797,2 м2</t>
  </si>
  <si>
    <t>Предъявлено населению 213046,57</t>
  </si>
  <si>
    <t>август</t>
  </si>
  <si>
    <t>Изготовление, монтаж навеса на песочницу  (калькуляция)</t>
  </si>
  <si>
    <t xml:space="preserve">           2. Всего за период с "01" 07 2022 г. по "30" 09 2022 г. выполнено работ (оказано услуг) на общую сумму двести девять тысяч четыреста четырнадцать рублей 05 копеек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</si>
  <si>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</si>
  <si>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 от   01.07.2022 г.</t>
    </r>
  </si>
  <si>
    <t>за 4 квартал 2022 года</t>
  </si>
  <si>
    <t>"31" 12 2022 г.</t>
  </si>
  <si>
    <t>4 квартал</t>
  </si>
  <si>
    <t>Замена крана на стояке ХВС (кв.4)</t>
  </si>
  <si>
    <t>Замена 2-х участков плети отопления на подаче и обратке (кв.11)</t>
  </si>
  <si>
    <t>Замена стояка КНС (кв.40)</t>
  </si>
  <si>
    <t>Ремонт бьалкона (кв.46)</t>
  </si>
  <si>
    <t>ноябрь</t>
  </si>
  <si>
    <t>декабрь</t>
  </si>
  <si>
    <t>ч/ч</t>
  </si>
  <si>
    <t>Предъявлено населению 201216,83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</si>
  <si>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</si>
  <si>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</si>
  <si>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</si>
  <si>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</si>
  <si>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</si>
  <si>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</si>
  <si>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</si>
  <si>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интернет Ростелеком</t>
  </si>
  <si>
    <t>интернет Квант-телеком</t>
  </si>
  <si>
    <t>Итого доходов:</t>
  </si>
  <si>
    <t>Расходы:</t>
  </si>
  <si>
    <t>Услуги по содержанию многоквартирного дома</t>
  </si>
  <si>
    <t>Дератизация, дезинсекция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</si>
  <si>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</si>
  <si>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</si>
  <si>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</si>
  <si>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</si>
  <si>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</si>
  <si>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</si>
  <si>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</si>
  <si>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</si>
  <si>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</si>
  <si>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</si>
  <si>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</si>
  <si>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пер. Шмидта, д. 9</t>
  </si>
  <si>
    <t>Начислено всего 402728,67</t>
  </si>
  <si>
    <t>* горячая вода на СОИ - 16561,42</t>
  </si>
  <si>
    <t>* водоотведение на СОИ- 16659,04</t>
  </si>
  <si>
    <t>* холодная вода на СОИ - 6728,17</t>
  </si>
  <si>
    <t>* электроэнергия на СОИ- 10332,84</t>
  </si>
  <si>
    <t>Непредвиденные расходы 36 ч/ч</t>
  </si>
  <si>
    <t xml:space="preserve">    * Изготовление, монтаж навеса на песочницу  (калькуляция)</t>
  </si>
  <si>
    <t xml:space="preserve">           2. Всего за период с "01" 10 2022 г. по "31" 12 2022 г. выполнено работ (оказано услуг) на общую сумму двести шесть тысяч семьсот двадцать три рубля 13 копеек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</si>
</sst>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8" fillId="0" borderId="0"/>
    <xf numFmtId="0" fontId="19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164" fontId="4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5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19" zoomScaleSheetLayoutView="100" workbookViewId="0">
      <selection activeCell="A30" sqref="A30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59" t="s">
        <v>9</v>
      </c>
      <c r="B1" s="59"/>
      <c r="C1" s="59"/>
      <c r="D1" s="59"/>
      <c r="E1" s="59"/>
    </row>
    <row r="2" spans="1:5" ht="33.75" customHeight="1">
      <c r="A2" s="60" t="s">
        <v>10</v>
      </c>
      <c r="B2" s="61"/>
      <c r="C2" s="61"/>
      <c r="D2" s="61"/>
      <c r="E2" s="61"/>
    </row>
    <row r="3" spans="1:5">
      <c r="A3" s="62" t="s">
        <v>46</v>
      </c>
      <c r="B3" s="62"/>
      <c r="C3" s="62"/>
      <c r="D3" s="62"/>
      <c r="E3" s="62"/>
    </row>
    <row r="4" spans="1:5" s="1" customFormat="1" ht="15.75">
      <c r="A4" s="19" t="s">
        <v>11</v>
      </c>
      <c r="B4" s="4"/>
      <c r="C4" s="4"/>
      <c r="D4" s="63" t="s">
        <v>47</v>
      </c>
      <c r="E4" s="63"/>
    </row>
    <row r="5" spans="1:5" ht="12" customHeight="1">
      <c r="A5" s="23"/>
      <c r="B5" s="4"/>
      <c r="C5" s="4"/>
      <c r="D5" s="4"/>
      <c r="E5" s="4"/>
    </row>
    <row r="6" spans="1:5">
      <c r="A6" s="58" t="s">
        <v>0</v>
      </c>
      <c r="B6" s="58"/>
      <c r="C6" s="58"/>
      <c r="D6" s="58"/>
      <c r="E6" s="58"/>
    </row>
    <row r="7" spans="1:5">
      <c r="A7" s="64" t="s">
        <v>49</v>
      </c>
      <c r="B7" s="64"/>
      <c r="C7" s="64"/>
      <c r="D7" s="64"/>
      <c r="E7" s="64"/>
    </row>
    <row r="8" spans="1:5">
      <c r="A8" s="65" t="s">
        <v>1</v>
      </c>
      <c r="B8" s="65"/>
      <c r="C8" s="65"/>
      <c r="D8" s="65"/>
      <c r="E8" s="65"/>
    </row>
    <row r="9" spans="1:5">
      <c r="A9" s="58" t="s">
        <v>50</v>
      </c>
      <c r="B9" s="58"/>
      <c r="C9" s="58"/>
      <c r="D9" s="58"/>
      <c r="E9" s="58"/>
    </row>
    <row r="10" spans="1:5">
      <c r="A10" s="66" t="s">
        <v>28</v>
      </c>
      <c r="B10" s="66"/>
      <c r="C10" s="66"/>
      <c r="D10" s="66"/>
      <c r="E10" s="66"/>
    </row>
    <row r="11" spans="1:5" ht="30.75" customHeight="1">
      <c r="A11" s="58" t="s">
        <v>51</v>
      </c>
      <c r="B11" s="58"/>
      <c r="C11" s="58"/>
      <c r="D11" s="58"/>
      <c r="E11" s="58"/>
    </row>
    <row r="12" spans="1:5">
      <c r="A12" s="65" t="s">
        <v>12</v>
      </c>
      <c r="B12" s="67"/>
      <c r="C12" s="67"/>
      <c r="D12" s="67"/>
      <c r="E12" s="67"/>
    </row>
    <row r="13" spans="1:5">
      <c r="A13" s="58" t="s">
        <v>19</v>
      </c>
      <c r="B13" s="58"/>
      <c r="C13" s="58"/>
      <c r="D13" s="58"/>
      <c r="E13" s="58"/>
    </row>
    <row r="14" spans="1:5">
      <c r="A14" s="65" t="s">
        <v>2</v>
      </c>
      <c r="B14" s="67"/>
      <c r="C14" s="67"/>
      <c r="D14" s="67"/>
      <c r="E14" s="67"/>
    </row>
    <row r="15" spans="1:5">
      <c r="A15" s="58" t="s">
        <v>20</v>
      </c>
      <c r="B15" s="58"/>
      <c r="C15" s="58"/>
      <c r="D15" s="58"/>
      <c r="E15" s="58"/>
    </row>
    <row r="16" spans="1:5">
      <c r="A16" s="65" t="s">
        <v>13</v>
      </c>
      <c r="B16" s="67"/>
      <c r="C16" s="67"/>
      <c r="D16" s="67"/>
      <c r="E16" s="67"/>
    </row>
    <row r="17" spans="1:7" ht="30" customHeight="1">
      <c r="A17" s="58" t="s">
        <v>14</v>
      </c>
      <c r="B17" s="58"/>
      <c r="C17" s="58"/>
      <c r="D17" s="58"/>
      <c r="E17" s="58"/>
    </row>
    <row r="18" spans="1:7" ht="62.25" customHeight="1">
      <c r="A18" s="58" t="s">
        <v>60</v>
      </c>
      <c r="B18" s="58"/>
      <c r="C18" s="58"/>
      <c r="D18" s="58"/>
      <c r="E18" s="58"/>
    </row>
    <row r="19" spans="1:7" ht="29.25" customHeight="1">
      <c r="A19" s="69" t="s">
        <v>59</v>
      </c>
      <c r="B19" s="69"/>
      <c r="C19" s="69"/>
      <c r="D19" s="69"/>
      <c r="E19" s="69"/>
    </row>
    <row r="20" spans="1:7">
      <c r="A20" s="69"/>
      <c r="B20" s="69"/>
      <c r="C20" s="69"/>
      <c r="D20" s="69"/>
      <c r="E20" s="69"/>
      <c r="F20" s="2">
        <v>2797.2</v>
      </c>
      <c r="G20" s="2">
        <v>3</v>
      </c>
    </row>
    <row r="21" spans="1:7" ht="114.75">
      <c r="A21" s="8" t="s">
        <v>29</v>
      </c>
      <c r="B21" s="8" t="s">
        <v>8</v>
      </c>
      <c r="C21" s="8" t="s">
        <v>3</v>
      </c>
      <c r="D21" s="8" t="s">
        <v>30</v>
      </c>
      <c r="E21" s="8" t="s">
        <v>7</v>
      </c>
    </row>
    <row r="22" spans="1:7" ht="38.25">
      <c r="A22" s="6" t="s">
        <v>38</v>
      </c>
      <c r="B22" s="8" t="s">
        <v>36</v>
      </c>
      <c r="C22" s="3" t="s">
        <v>4</v>
      </c>
      <c r="D22" s="3">
        <v>13.86</v>
      </c>
      <c r="E22" s="7">
        <f>D22*F20*G20</f>
        <v>116307.57599999999</v>
      </c>
      <c r="G22" s="17"/>
    </row>
    <row r="23" spans="1:7">
      <c r="A23" s="6" t="s">
        <v>33</v>
      </c>
      <c r="B23" s="8" t="s">
        <v>21</v>
      </c>
      <c r="C23" s="3" t="s">
        <v>4</v>
      </c>
      <c r="D23" s="3">
        <v>5.42</v>
      </c>
      <c r="E23" s="7">
        <f>D23*F20*G20</f>
        <v>45482.471999999994</v>
      </c>
      <c r="G23" s="17"/>
    </row>
    <row r="24" spans="1:7" ht="30">
      <c r="A24" s="6" t="s">
        <v>40</v>
      </c>
      <c r="B24" s="8" t="s">
        <v>48</v>
      </c>
      <c r="C24" s="3" t="s">
        <v>41</v>
      </c>
      <c r="D24" s="3"/>
      <c r="E24" s="7">
        <v>0</v>
      </c>
      <c r="G24" s="17"/>
    </row>
    <row r="25" spans="1:7">
      <c r="A25" s="6" t="s">
        <v>42</v>
      </c>
      <c r="B25" s="8" t="s">
        <v>48</v>
      </c>
      <c r="C25" s="3" t="s">
        <v>23</v>
      </c>
      <c r="D25" s="3"/>
      <c r="E25" s="18">
        <v>4385.76</v>
      </c>
      <c r="G25" s="17"/>
    </row>
    <row r="26" spans="1:7">
      <c r="A26" s="6" t="s">
        <v>43</v>
      </c>
      <c r="B26" s="8" t="s">
        <v>48</v>
      </c>
      <c r="C26" s="3" t="s">
        <v>23</v>
      </c>
      <c r="D26" s="3"/>
      <c r="E26" s="18">
        <v>2265.04</v>
      </c>
      <c r="G26" s="17"/>
    </row>
    <row r="27" spans="1:7">
      <c r="A27" s="6" t="s">
        <v>44</v>
      </c>
      <c r="B27" s="8" t="s">
        <v>48</v>
      </c>
      <c r="C27" s="3" t="s">
        <v>23</v>
      </c>
      <c r="D27" s="3"/>
      <c r="E27" s="18">
        <v>7168.95</v>
      </c>
      <c r="G27" s="17"/>
    </row>
    <row r="28" spans="1:7">
      <c r="A28" s="6" t="s">
        <v>45</v>
      </c>
      <c r="B28" s="8" t="s">
        <v>48</v>
      </c>
      <c r="C28" s="3" t="s">
        <v>23</v>
      </c>
      <c r="D28" s="3"/>
      <c r="E28" s="2">
        <v>4367.72</v>
      </c>
      <c r="G28" s="17"/>
    </row>
    <row r="29" spans="1:7">
      <c r="A29" s="6" t="s">
        <v>22</v>
      </c>
      <c r="B29" s="8" t="s">
        <v>48</v>
      </c>
      <c r="C29" s="3" t="s">
        <v>23</v>
      </c>
      <c r="D29" s="3"/>
      <c r="E29" s="7">
        <f>4927.78+3199.86</f>
        <v>8127.6399999999994</v>
      </c>
      <c r="G29" s="17"/>
    </row>
    <row r="30" spans="1:7" ht="31.5">
      <c r="A30" s="27" t="s">
        <v>57</v>
      </c>
      <c r="B30" s="8" t="s">
        <v>56</v>
      </c>
      <c r="C30" s="3" t="s">
        <v>23</v>
      </c>
      <c r="D30" s="3"/>
      <c r="E30" s="7">
        <v>21308.89</v>
      </c>
      <c r="G30" s="17"/>
    </row>
    <row r="31" spans="1:7">
      <c r="A31" s="25"/>
      <c r="B31" s="8"/>
      <c r="C31" s="26"/>
      <c r="D31" s="20"/>
      <c r="E31" s="7"/>
      <c r="G31" s="17"/>
    </row>
    <row r="32" spans="1:7" s="13" customFormat="1" ht="14.25">
      <c r="A32" s="9" t="s">
        <v>24</v>
      </c>
      <c r="B32" s="10"/>
      <c r="C32" s="11"/>
      <c r="D32" s="11"/>
      <c r="E32" s="12">
        <f>SUM(E22:E31)</f>
        <v>209414.04800000001</v>
      </c>
    </row>
    <row r="34" spans="1:5" ht="29.25" customHeight="1">
      <c r="A34" s="70" t="s">
        <v>58</v>
      </c>
      <c r="B34" s="70"/>
      <c r="C34" s="70"/>
      <c r="D34" s="70"/>
      <c r="E34" s="70"/>
    </row>
    <row r="35" spans="1:5" ht="29.25" customHeight="1">
      <c r="A35" s="58" t="s">
        <v>18</v>
      </c>
      <c r="B35" s="58"/>
      <c r="C35" s="58"/>
      <c r="D35" s="58"/>
      <c r="E35" s="58"/>
    </row>
    <row r="36" spans="1:5">
      <c r="A36" s="58" t="s">
        <v>17</v>
      </c>
      <c r="B36" s="58"/>
      <c r="C36" s="58"/>
      <c r="D36" s="58"/>
      <c r="E36" s="58"/>
    </row>
    <row r="37" spans="1:5" ht="29.25" customHeight="1">
      <c r="A37" s="58" t="s">
        <v>26</v>
      </c>
      <c r="B37" s="58"/>
      <c r="C37" s="58"/>
      <c r="D37" s="58"/>
      <c r="E37" s="58"/>
    </row>
    <row r="38" spans="1:5" ht="29.25" customHeight="1">
      <c r="A38" s="21"/>
      <c r="B38" s="21"/>
      <c r="C38" s="21"/>
      <c r="D38" s="21"/>
      <c r="E38" s="21"/>
    </row>
    <row r="39" spans="1:5">
      <c r="A39" s="68" t="s">
        <v>5</v>
      </c>
      <c r="B39" s="68"/>
      <c r="C39" s="68"/>
      <c r="D39" s="68"/>
      <c r="E39" s="68"/>
    </row>
    <row r="40" spans="1:5">
      <c r="A40" s="58" t="s">
        <v>15</v>
      </c>
      <c r="B40" s="58"/>
      <c r="C40" s="58"/>
      <c r="D40" s="58"/>
      <c r="E40" s="58"/>
    </row>
    <row r="41" spans="1:5" ht="12" customHeight="1">
      <c r="A41" s="71" t="s">
        <v>25</v>
      </c>
      <c r="B41" s="71"/>
      <c r="C41" s="71"/>
      <c r="D41" s="71"/>
      <c r="E41" s="71"/>
    </row>
    <row r="42" spans="1:5">
      <c r="B42" s="72" t="s">
        <v>16</v>
      </c>
      <c r="C42" s="72"/>
      <c r="D42" s="72"/>
      <c r="E42" s="5" t="s">
        <v>6</v>
      </c>
    </row>
    <row r="43" spans="1:5">
      <c r="A43" s="22"/>
      <c r="B43" s="22"/>
      <c r="C43" s="22"/>
      <c r="D43" s="22"/>
      <c r="E43" s="22"/>
    </row>
    <row r="44" spans="1:5" ht="14.25" customHeight="1">
      <c r="A44" s="71" t="s">
        <v>52</v>
      </c>
      <c r="B44" s="71"/>
      <c r="C44" s="71"/>
      <c r="D44" s="71"/>
      <c r="E44" s="71"/>
    </row>
    <row r="45" spans="1:5">
      <c r="B45" s="72" t="s">
        <v>16</v>
      </c>
      <c r="C45" s="72"/>
      <c r="D45" s="72"/>
      <c r="E45" s="5" t="s">
        <v>6</v>
      </c>
    </row>
    <row r="46" spans="1:5">
      <c r="A46" s="2" t="s">
        <v>54</v>
      </c>
    </row>
    <row r="47" spans="1:5">
      <c r="A47" s="13" t="s">
        <v>27</v>
      </c>
    </row>
    <row r="48" spans="1:5">
      <c r="A48" s="2" t="s">
        <v>35</v>
      </c>
      <c r="B48" s="14">
        <v>0</v>
      </c>
    </row>
    <row r="49" spans="1:2">
      <c r="A49" s="24" t="s">
        <v>55</v>
      </c>
      <c r="B49" s="15"/>
    </row>
    <row r="50" spans="1:2">
      <c r="A50" s="2" t="s">
        <v>32</v>
      </c>
      <c r="B50" s="15">
        <v>127104.59</v>
      </c>
    </row>
    <row r="51" spans="1:2">
      <c r="A51" s="2" t="s">
        <v>39</v>
      </c>
      <c r="B51" s="15">
        <f>350*3</f>
        <v>1050</v>
      </c>
    </row>
    <row r="52" spans="1:2">
      <c r="A52" s="2" t="s">
        <v>53</v>
      </c>
      <c r="B52" s="15">
        <f>300*3</f>
        <v>900</v>
      </c>
    </row>
    <row r="53" spans="1:2">
      <c r="A53" s="2" t="s">
        <v>37</v>
      </c>
      <c r="B53" s="15">
        <f>3*330</f>
        <v>990</v>
      </c>
    </row>
    <row r="54" spans="1:2">
      <c r="A54" s="2" t="s">
        <v>31</v>
      </c>
      <c r="B54" s="15">
        <f>E32</f>
        <v>209414.04800000001</v>
      </c>
    </row>
    <row r="55" spans="1:2">
      <c r="A55" s="16" t="s">
        <v>34</v>
      </c>
      <c r="B55" s="14">
        <f>B48+B50+B51+B53+B52-B54</f>
        <v>-79369.458000000013</v>
      </c>
    </row>
  </sheetData>
  <mergeCells count="29">
    <mergeCell ref="A40:E40"/>
    <mergeCell ref="A41:E41"/>
    <mergeCell ref="B42:D42"/>
    <mergeCell ref="A44:E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view="pageBreakPreview" topLeftCell="A28" zoomScaleSheetLayoutView="100" workbookViewId="0">
      <selection activeCell="A42" sqref="A42:E42"/>
    </sheetView>
  </sheetViews>
  <sheetFormatPr defaultColWidth="9.140625" defaultRowHeight="15"/>
  <cols>
    <col min="1" max="1" width="34.28515625" style="2" customWidth="1"/>
    <col min="2" max="2" width="20.28515625" style="2" customWidth="1"/>
    <col min="3" max="3" width="13" style="2" customWidth="1"/>
    <col min="4" max="4" width="14.42578125" style="2" customWidth="1"/>
    <col min="5" max="5" width="14.140625" style="2" customWidth="1"/>
    <col min="6" max="6" width="9.140625" style="2"/>
    <col min="7" max="7" width="12.140625" style="2" bestFit="1" customWidth="1"/>
    <col min="8" max="8" width="11.140625" style="2" customWidth="1"/>
    <col min="9" max="16384" width="9.140625" style="2"/>
  </cols>
  <sheetData>
    <row r="1" spans="1:5" ht="15.75">
      <c r="A1" s="59" t="s">
        <v>9</v>
      </c>
      <c r="B1" s="59"/>
      <c r="C1" s="59"/>
      <c r="D1" s="59"/>
      <c r="E1" s="59"/>
    </row>
    <row r="2" spans="1:5" ht="33.75" customHeight="1">
      <c r="A2" s="60" t="s">
        <v>10</v>
      </c>
      <c r="B2" s="61"/>
      <c r="C2" s="61"/>
      <c r="D2" s="61"/>
      <c r="E2" s="61"/>
    </row>
    <row r="3" spans="1:5">
      <c r="A3" s="62" t="s">
        <v>61</v>
      </c>
      <c r="B3" s="62"/>
      <c r="C3" s="62"/>
      <c r="D3" s="62"/>
      <c r="E3" s="62"/>
    </row>
    <row r="4" spans="1:5" s="1" customFormat="1" ht="15.75">
      <c r="A4" s="19" t="s">
        <v>11</v>
      </c>
      <c r="B4" s="4"/>
      <c r="C4" s="4"/>
      <c r="D4" s="63" t="s">
        <v>62</v>
      </c>
      <c r="E4" s="63"/>
    </row>
    <row r="5" spans="1:5" ht="12" customHeight="1">
      <c r="A5" s="30"/>
      <c r="B5" s="4"/>
      <c r="C5" s="4"/>
      <c r="D5" s="4"/>
      <c r="E5" s="4"/>
    </row>
    <row r="6" spans="1:5">
      <c r="A6" s="58" t="s">
        <v>0</v>
      </c>
      <c r="B6" s="58"/>
      <c r="C6" s="58"/>
      <c r="D6" s="58"/>
      <c r="E6" s="58"/>
    </row>
    <row r="7" spans="1:5">
      <c r="A7" s="64" t="s">
        <v>49</v>
      </c>
      <c r="B7" s="64"/>
      <c r="C7" s="64"/>
      <c r="D7" s="64"/>
      <c r="E7" s="64"/>
    </row>
    <row r="8" spans="1:5">
      <c r="A8" s="65" t="s">
        <v>1</v>
      </c>
      <c r="B8" s="65"/>
      <c r="C8" s="65"/>
      <c r="D8" s="65"/>
      <c r="E8" s="65"/>
    </row>
    <row r="9" spans="1:5">
      <c r="A9" s="58" t="s">
        <v>50</v>
      </c>
      <c r="B9" s="58"/>
      <c r="C9" s="58"/>
      <c r="D9" s="58"/>
      <c r="E9" s="58"/>
    </row>
    <row r="10" spans="1:5">
      <c r="A10" s="66" t="s">
        <v>28</v>
      </c>
      <c r="B10" s="66"/>
      <c r="C10" s="66"/>
      <c r="D10" s="66"/>
      <c r="E10" s="66"/>
    </row>
    <row r="11" spans="1:5" ht="30.75" customHeight="1">
      <c r="A11" s="58" t="s">
        <v>51</v>
      </c>
      <c r="B11" s="58"/>
      <c r="C11" s="58"/>
      <c r="D11" s="58"/>
      <c r="E11" s="58"/>
    </row>
    <row r="12" spans="1:5">
      <c r="A12" s="65" t="s">
        <v>12</v>
      </c>
      <c r="B12" s="67"/>
      <c r="C12" s="67"/>
      <c r="D12" s="67"/>
      <c r="E12" s="67"/>
    </row>
    <row r="13" spans="1:5">
      <c r="A13" s="58" t="s">
        <v>19</v>
      </c>
      <c r="B13" s="58"/>
      <c r="C13" s="58"/>
      <c r="D13" s="58"/>
      <c r="E13" s="58"/>
    </row>
    <row r="14" spans="1:5">
      <c r="A14" s="65" t="s">
        <v>2</v>
      </c>
      <c r="B14" s="67"/>
      <c r="C14" s="67"/>
      <c r="D14" s="67"/>
      <c r="E14" s="67"/>
    </row>
    <row r="15" spans="1:5">
      <c r="A15" s="58" t="s">
        <v>20</v>
      </c>
      <c r="B15" s="58"/>
      <c r="C15" s="58"/>
      <c r="D15" s="58"/>
      <c r="E15" s="58"/>
    </row>
    <row r="16" spans="1:5">
      <c r="A16" s="65" t="s">
        <v>13</v>
      </c>
      <c r="B16" s="67"/>
      <c r="C16" s="67"/>
      <c r="D16" s="67"/>
      <c r="E16" s="67"/>
    </row>
    <row r="17" spans="1:7" ht="30" customHeight="1">
      <c r="A17" s="58" t="s">
        <v>14</v>
      </c>
      <c r="B17" s="58"/>
      <c r="C17" s="58"/>
      <c r="D17" s="58"/>
      <c r="E17" s="58"/>
    </row>
    <row r="18" spans="1:7" ht="62.25" customHeight="1">
      <c r="A18" s="58" t="s">
        <v>60</v>
      </c>
      <c r="B18" s="58"/>
      <c r="C18" s="58"/>
      <c r="D18" s="58"/>
      <c r="E18" s="58"/>
    </row>
    <row r="19" spans="1:7" ht="29.25" customHeight="1">
      <c r="A19" s="69" t="s">
        <v>59</v>
      </c>
      <c r="B19" s="69"/>
      <c r="C19" s="69"/>
      <c r="D19" s="69"/>
      <c r="E19" s="69"/>
    </row>
    <row r="20" spans="1:7">
      <c r="A20" s="69"/>
      <c r="B20" s="69"/>
      <c r="C20" s="69"/>
      <c r="D20" s="69"/>
      <c r="E20" s="69"/>
      <c r="F20" s="2">
        <v>2797.2</v>
      </c>
      <c r="G20" s="2">
        <v>3</v>
      </c>
    </row>
    <row r="21" spans="1:7" ht="114.75">
      <c r="A21" s="8" t="s">
        <v>29</v>
      </c>
      <c r="B21" s="8" t="s">
        <v>8</v>
      </c>
      <c r="C21" s="8" t="s">
        <v>3</v>
      </c>
      <c r="D21" s="8" t="s">
        <v>30</v>
      </c>
      <c r="E21" s="8" t="s">
        <v>7</v>
      </c>
    </row>
    <row r="22" spans="1:7" ht="38.25">
      <c r="A22" s="6" t="s">
        <v>38</v>
      </c>
      <c r="B22" s="8" t="s">
        <v>36</v>
      </c>
      <c r="C22" s="3" t="s">
        <v>4</v>
      </c>
      <c r="D22" s="3">
        <v>13.86</v>
      </c>
      <c r="E22" s="7">
        <f>D22*F20*G20</f>
        <v>116307.57599999999</v>
      </c>
      <c r="G22" s="17"/>
    </row>
    <row r="23" spans="1:7">
      <c r="A23" s="6" t="s">
        <v>33</v>
      </c>
      <c r="B23" s="8" t="s">
        <v>21</v>
      </c>
      <c r="C23" s="3" t="s">
        <v>4</v>
      </c>
      <c r="D23" s="3">
        <v>5.42</v>
      </c>
      <c r="E23" s="7">
        <f>D23*F20*G20</f>
        <v>45482.471999999994</v>
      </c>
      <c r="G23" s="17"/>
    </row>
    <row r="24" spans="1:7" ht="30">
      <c r="A24" s="6" t="s">
        <v>40</v>
      </c>
      <c r="B24" s="8" t="s">
        <v>63</v>
      </c>
      <c r="C24" s="3" t="s">
        <v>41</v>
      </c>
      <c r="D24" s="3"/>
      <c r="E24" s="7">
        <v>0</v>
      </c>
      <c r="G24" s="17"/>
    </row>
    <row r="25" spans="1:7">
      <c r="A25" s="6" t="s">
        <v>42</v>
      </c>
      <c r="B25" s="8" t="s">
        <v>63</v>
      </c>
      <c r="C25" s="3" t="s">
        <v>23</v>
      </c>
      <c r="D25" s="3"/>
      <c r="E25" s="18">
        <v>2342.1</v>
      </c>
      <c r="G25" s="17"/>
    </row>
    <row r="26" spans="1:7">
      <c r="A26" s="6" t="s">
        <v>43</v>
      </c>
      <c r="B26" s="8" t="s">
        <v>63</v>
      </c>
      <c r="C26" s="3" t="s">
        <v>23</v>
      </c>
      <c r="D26" s="3"/>
      <c r="E26" s="18">
        <v>16574.63</v>
      </c>
      <c r="G26" s="17"/>
    </row>
    <row r="27" spans="1:7">
      <c r="A27" s="6" t="s">
        <v>44</v>
      </c>
      <c r="B27" s="8" t="s">
        <v>63</v>
      </c>
      <c r="C27" s="3" t="s">
        <v>23</v>
      </c>
      <c r="D27" s="3"/>
      <c r="E27" s="18">
        <v>5440.3</v>
      </c>
      <c r="G27" s="17"/>
    </row>
    <row r="28" spans="1:7">
      <c r="A28" s="6" t="s">
        <v>45</v>
      </c>
      <c r="B28" s="8" t="s">
        <v>63</v>
      </c>
      <c r="C28" s="3" t="s">
        <v>23</v>
      </c>
      <c r="D28" s="3"/>
      <c r="E28" s="2">
        <v>7758.31</v>
      </c>
      <c r="G28" s="17"/>
    </row>
    <row r="29" spans="1:7">
      <c r="A29" s="6" t="s">
        <v>22</v>
      </c>
      <c r="B29" s="8" t="s">
        <v>63</v>
      </c>
      <c r="C29" s="3" t="s">
        <v>23</v>
      </c>
      <c r="D29" s="3"/>
      <c r="E29" s="7">
        <f>3123.54+1200</f>
        <v>4323.54</v>
      </c>
      <c r="G29" s="17"/>
    </row>
    <row r="30" spans="1:7">
      <c r="A30" s="32" t="s">
        <v>64</v>
      </c>
      <c r="B30" s="8" t="s">
        <v>68</v>
      </c>
      <c r="C30" s="3" t="s">
        <v>70</v>
      </c>
      <c r="D30" s="3">
        <v>6</v>
      </c>
      <c r="E30" s="7">
        <f>D30*235.95</f>
        <v>1415.6999999999998</v>
      </c>
      <c r="G30" s="17"/>
    </row>
    <row r="31" spans="1:7" ht="45">
      <c r="A31" s="33" t="s">
        <v>65</v>
      </c>
      <c r="B31" s="8" t="s">
        <v>68</v>
      </c>
      <c r="C31" s="3" t="s">
        <v>70</v>
      </c>
      <c r="D31" s="3">
        <v>16</v>
      </c>
      <c r="E31" s="7">
        <f t="shared" ref="E31:E33" si="0">D31*235.95</f>
        <v>3775.2</v>
      </c>
      <c r="G31" s="17"/>
    </row>
    <row r="32" spans="1:7">
      <c r="A32" s="33" t="s">
        <v>66</v>
      </c>
      <c r="B32" s="8" t="s">
        <v>69</v>
      </c>
      <c r="C32" s="3" t="s">
        <v>70</v>
      </c>
      <c r="D32" s="3">
        <v>8</v>
      </c>
      <c r="E32" s="7">
        <f t="shared" si="0"/>
        <v>1887.6</v>
      </c>
      <c r="G32" s="17"/>
    </row>
    <row r="33" spans="1:7">
      <c r="A33" s="33" t="s">
        <v>67</v>
      </c>
      <c r="B33" s="8" t="s">
        <v>69</v>
      </c>
      <c r="C33" s="3" t="s">
        <v>70</v>
      </c>
      <c r="D33" s="3">
        <v>6</v>
      </c>
      <c r="E33" s="7">
        <f t="shared" si="0"/>
        <v>1415.6999999999998</v>
      </c>
      <c r="G33" s="17"/>
    </row>
    <row r="34" spans="1:7">
      <c r="A34" s="25"/>
      <c r="B34" s="8"/>
      <c r="C34" s="26"/>
      <c r="D34" s="20"/>
      <c r="E34" s="7"/>
      <c r="G34" s="17"/>
    </row>
    <row r="35" spans="1:7" s="13" customFormat="1" ht="14.25">
      <c r="A35" s="9" t="s">
        <v>24</v>
      </c>
      <c r="B35" s="10"/>
      <c r="C35" s="11"/>
      <c r="D35" s="11"/>
      <c r="E35" s="12">
        <f>SUM(E22:E34)</f>
        <v>206723.12800000003</v>
      </c>
    </row>
    <row r="37" spans="1:7" ht="29.25" customHeight="1">
      <c r="A37" s="70" t="s">
        <v>104</v>
      </c>
      <c r="B37" s="70"/>
      <c r="C37" s="70"/>
      <c r="D37" s="70"/>
      <c r="E37" s="70"/>
    </row>
    <row r="38" spans="1:7" ht="29.25" customHeight="1">
      <c r="A38" s="58" t="s">
        <v>18</v>
      </c>
      <c r="B38" s="58"/>
      <c r="C38" s="58"/>
      <c r="D38" s="58"/>
      <c r="E38" s="58"/>
    </row>
    <row r="39" spans="1:7">
      <c r="A39" s="58" t="s">
        <v>17</v>
      </c>
      <c r="B39" s="58"/>
      <c r="C39" s="58"/>
      <c r="D39" s="58"/>
      <c r="E39" s="58"/>
    </row>
    <row r="40" spans="1:7" ht="29.25" customHeight="1">
      <c r="A40" s="58" t="s">
        <v>26</v>
      </c>
      <c r="B40" s="58"/>
      <c r="C40" s="58"/>
      <c r="D40" s="58"/>
      <c r="E40" s="58"/>
    </row>
    <row r="41" spans="1:7" ht="29.25" customHeight="1">
      <c r="A41" s="28"/>
      <c r="B41" s="28"/>
      <c r="C41" s="28"/>
      <c r="D41" s="28"/>
      <c r="E41" s="28"/>
    </row>
    <row r="42" spans="1:7">
      <c r="A42" s="68" t="s">
        <v>5</v>
      </c>
      <c r="B42" s="68"/>
      <c r="C42" s="68"/>
      <c r="D42" s="68"/>
      <c r="E42" s="68"/>
    </row>
    <row r="43" spans="1:7">
      <c r="A43" s="58" t="s">
        <v>15</v>
      </c>
      <c r="B43" s="58"/>
      <c r="C43" s="58"/>
      <c r="D43" s="58"/>
      <c r="E43" s="58"/>
    </row>
    <row r="44" spans="1:7" ht="12" customHeight="1">
      <c r="A44" s="71" t="s">
        <v>25</v>
      </c>
      <c r="B44" s="71"/>
      <c r="C44" s="71"/>
      <c r="D44" s="71"/>
      <c r="E44" s="71"/>
    </row>
    <row r="45" spans="1:7">
      <c r="B45" s="72" t="s">
        <v>16</v>
      </c>
      <c r="C45" s="72"/>
      <c r="D45" s="72"/>
      <c r="E45" s="5" t="s">
        <v>6</v>
      </c>
    </row>
    <row r="46" spans="1:7">
      <c r="A46" s="29"/>
      <c r="B46" s="29"/>
      <c r="C46" s="29"/>
      <c r="D46" s="29"/>
      <c r="E46" s="29"/>
    </row>
    <row r="47" spans="1:7" ht="14.25" customHeight="1">
      <c r="A47" s="71" t="s">
        <v>52</v>
      </c>
      <c r="B47" s="71"/>
      <c r="C47" s="71"/>
      <c r="D47" s="71"/>
      <c r="E47" s="71"/>
    </row>
    <row r="48" spans="1:7">
      <c r="B48" s="72" t="s">
        <v>16</v>
      </c>
      <c r="C48" s="72"/>
      <c r="D48" s="72"/>
      <c r="E48" s="5" t="s">
        <v>6</v>
      </c>
    </row>
    <row r="49" spans="1:2">
      <c r="A49" s="2" t="s">
        <v>54</v>
      </c>
    </row>
    <row r="50" spans="1:2">
      <c r="A50" s="13" t="s">
        <v>27</v>
      </c>
    </row>
    <row r="51" spans="1:2">
      <c r="A51" s="2" t="s">
        <v>35</v>
      </c>
      <c r="B51" s="14">
        <f>'3кв'!B55</f>
        <v>-79369.458000000013</v>
      </c>
    </row>
    <row r="52" spans="1:2">
      <c r="A52" s="31" t="s">
        <v>71</v>
      </c>
      <c r="B52" s="15"/>
    </row>
    <row r="53" spans="1:2">
      <c r="A53" s="2" t="s">
        <v>32</v>
      </c>
      <c r="B53" s="15">
        <v>201696.66</v>
      </c>
    </row>
    <row r="54" spans="1:2">
      <c r="A54" s="2" t="s">
        <v>39</v>
      </c>
      <c r="B54" s="15">
        <f>350*3</f>
        <v>1050</v>
      </c>
    </row>
    <row r="55" spans="1:2">
      <c r="A55" s="2" t="s">
        <v>53</v>
      </c>
      <c r="B55" s="15">
        <f>300*3</f>
        <v>900</v>
      </c>
    </row>
    <row r="56" spans="1:2">
      <c r="A56" s="2" t="s">
        <v>37</v>
      </c>
      <c r="B56" s="15">
        <f>3*330</f>
        <v>990</v>
      </c>
    </row>
    <row r="57" spans="1:2">
      <c r="A57" s="2" t="s">
        <v>31</v>
      </c>
      <c r="B57" s="15">
        <f>E35</f>
        <v>206723.12800000003</v>
      </c>
    </row>
    <row r="58" spans="1:2">
      <c r="A58" s="16" t="s">
        <v>34</v>
      </c>
      <c r="B58" s="14">
        <f>B51+B53+B54+B56+B55-B57</f>
        <v>-81455.926000000036</v>
      </c>
    </row>
  </sheetData>
  <mergeCells count="29">
    <mergeCell ref="A43:E43"/>
    <mergeCell ref="A44:E44"/>
    <mergeCell ref="B45:D45"/>
    <mergeCell ref="A47:E47"/>
    <mergeCell ref="B48:D48"/>
    <mergeCell ref="A42:E42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abSelected="1" view="pageBreakPreview" topLeftCell="A25" zoomScaleSheetLayoutView="100" workbookViewId="0">
      <selection activeCell="A39" sqref="A39:XFD39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57" customWidth="1"/>
    <col min="4" max="4" width="16.14062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5" t="s">
        <v>72</v>
      </c>
      <c r="B1" s="75"/>
      <c r="C1" s="75"/>
      <c r="D1" s="34"/>
    </row>
    <row r="2" spans="1:5">
      <c r="A2" s="76" t="s">
        <v>73</v>
      </c>
      <c r="B2" s="76"/>
      <c r="C2" s="76"/>
      <c r="D2" s="35"/>
    </row>
    <row r="3" spans="1:5">
      <c r="A3" s="76" t="s">
        <v>74</v>
      </c>
      <c r="B3" s="76"/>
      <c r="C3" s="76"/>
      <c r="D3" s="35"/>
    </row>
    <row r="4" spans="1:5">
      <c r="A4" s="75" t="s">
        <v>96</v>
      </c>
      <c r="B4" s="75"/>
      <c r="C4" s="75"/>
      <c r="D4" s="34"/>
    </row>
    <row r="5" spans="1:5">
      <c r="A5" s="77"/>
      <c r="B5" s="77"/>
      <c r="C5" s="77"/>
    </row>
    <row r="6" spans="1:5">
      <c r="A6" s="35"/>
      <c r="B6" s="36" t="s">
        <v>75</v>
      </c>
      <c r="C6" s="37">
        <f>'3кв'!B48</f>
        <v>0</v>
      </c>
      <c r="D6" s="38"/>
    </row>
    <row r="7" spans="1:5">
      <c r="A7" s="39" t="s">
        <v>76</v>
      </c>
      <c r="B7" s="36" t="s">
        <v>97</v>
      </c>
      <c r="C7" s="40"/>
      <c r="D7" s="38"/>
    </row>
    <row r="8" spans="1:5">
      <c r="A8" s="35"/>
      <c r="B8" s="41" t="s">
        <v>77</v>
      </c>
      <c r="C8" s="40"/>
      <c r="D8" s="38"/>
    </row>
    <row r="9" spans="1:5">
      <c r="A9" s="35"/>
      <c r="B9" s="6" t="s">
        <v>100</v>
      </c>
      <c r="C9" s="40"/>
      <c r="D9" s="38"/>
    </row>
    <row r="10" spans="1:5">
      <c r="A10" s="35"/>
      <c r="B10" s="6" t="s">
        <v>98</v>
      </c>
      <c r="C10" s="40"/>
      <c r="D10" s="38"/>
    </row>
    <row r="11" spans="1:5">
      <c r="A11" s="35"/>
      <c r="B11" s="6" t="s">
        <v>101</v>
      </c>
      <c r="C11" s="40"/>
      <c r="D11" s="38"/>
    </row>
    <row r="12" spans="1:5">
      <c r="A12" s="35"/>
      <c r="B12" s="6" t="s">
        <v>99</v>
      </c>
      <c r="C12" s="40"/>
      <c r="D12" s="38"/>
    </row>
    <row r="13" spans="1:5">
      <c r="B13" s="42" t="s">
        <v>78</v>
      </c>
      <c r="C13" s="43">
        <f>'3кв'!B50+'4кв'!B53</f>
        <v>328801.25</v>
      </c>
      <c r="D13" s="44"/>
      <c r="E13" s="45"/>
    </row>
    <row r="14" spans="1:5">
      <c r="A14" s="39"/>
      <c r="B14" s="42" t="s">
        <v>79</v>
      </c>
      <c r="C14" s="43">
        <f>'3кв'!B51+'4кв'!B54</f>
        <v>2100</v>
      </c>
      <c r="D14" s="44"/>
      <c r="E14" s="45"/>
    </row>
    <row r="15" spans="1:5">
      <c r="A15" s="39"/>
      <c r="B15" s="42" t="s">
        <v>37</v>
      </c>
      <c r="C15" s="43">
        <f>'3кв'!B52+'4кв'!B55</f>
        <v>1800</v>
      </c>
      <c r="D15" s="44"/>
      <c r="E15" s="45"/>
    </row>
    <row r="16" spans="1:5">
      <c r="A16" s="39"/>
      <c r="B16" s="42" t="s">
        <v>80</v>
      </c>
      <c r="C16" s="43">
        <f>'3кв'!B53+'4кв'!B56</f>
        <v>1980</v>
      </c>
      <c r="D16" s="44"/>
      <c r="E16" s="45"/>
    </row>
    <row r="17" spans="1:6">
      <c r="A17" s="46"/>
      <c r="B17" s="42" t="s">
        <v>81</v>
      </c>
      <c r="C17" s="40">
        <f>SUM(C13:C16)</f>
        <v>334681.25</v>
      </c>
      <c r="D17" s="38"/>
      <c r="E17" s="45"/>
    </row>
    <row r="18" spans="1:6">
      <c r="B18" s="73"/>
      <c r="C18" s="74"/>
      <c r="D18" s="47"/>
    </row>
    <row r="19" spans="1:6">
      <c r="A19" s="48" t="s">
        <v>82</v>
      </c>
      <c r="B19" s="6" t="s">
        <v>83</v>
      </c>
      <c r="C19" s="43">
        <f>'3кв'!E22+'4кв'!E22</f>
        <v>232615.15199999997</v>
      </c>
      <c r="D19" s="47"/>
    </row>
    <row r="20" spans="1:6">
      <c r="A20" s="48"/>
      <c r="B20" s="6" t="s">
        <v>33</v>
      </c>
      <c r="C20" s="43">
        <f>'3кв'!E23+'4кв'!E23</f>
        <v>90964.943999999989</v>
      </c>
      <c r="D20" s="47"/>
    </row>
    <row r="21" spans="1:6">
      <c r="A21" s="48"/>
      <c r="B21" s="6" t="s">
        <v>84</v>
      </c>
      <c r="C21" s="43">
        <v>0</v>
      </c>
      <c r="D21" s="47"/>
    </row>
    <row r="22" spans="1:6">
      <c r="A22" s="48"/>
      <c r="B22" s="49" t="s">
        <v>42</v>
      </c>
      <c r="C22" s="43">
        <f>'3кв'!E25+'4кв'!E25</f>
        <v>6727.8600000000006</v>
      </c>
      <c r="D22" s="47"/>
    </row>
    <row r="23" spans="1:6">
      <c r="B23" s="50" t="s">
        <v>43</v>
      </c>
      <c r="C23" s="43">
        <f>'3кв'!E26+'4кв'!E26</f>
        <v>18839.670000000002</v>
      </c>
      <c r="D23" s="47"/>
      <c r="E23" s="45"/>
    </row>
    <row r="24" spans="1:6">
      <c r="B24" s="49" t="s">
        <v>44</v>
      </c>
      <c r="C24" s="43">
        <f>'3кв'!E27+'4кв'!E27</f>
        <v>12609.25</v>
      </c>
      <c r="D24" s="47"/>
      <c r="E24" s="45"/>
    </row>
    <row r="25" spans="1:6">
      <c r="B25" s="49" t="s">
        <v>45</v>
      </c>
      <c r="C25" s="43">
        <f>'3кв'!E28+'4кв'!E28</f>
        <v>12126.03</v>
      </c>
      <c r="D25" s="47"/>
    </row>
    <row r="26" spans="1:6">
      <c r="A26" s="48"/>
      <c r="B26" s="51" t="s">
        <v>22</v>
      </c>
      <c r="C26" s="43">
        <f>'3кв'!E29+'4кв'!E29</f>
        <v>12451.18</v>
      </c>
      <c r="D26" s="47"/>
    </row>
    <row r="27" spans="1:6">
      <c r="A27" s="48"/>
      <c r="B27" s="52" t="s">
        <v>102</v>
      </c>
      <c r="C27" s="43">
        <f>'4кв'!E30+'4кв'!E31+'4кв'!E32+'4кв'!E33</f>
        <v>8494.2000000000007</v>
      </c>
      <c r="D27" s="47"/>
    </row>
    <row r="28" spans="1:6">
      <c r="A28" s="48"/>
      <c r="B28" s="52" t="s">
        <v>85</v>
      </c>
      <c r="C28" s="43">
        <f>SUM(C30:C31)</f>
        <v>21308.89</v>
      </c>
      <c r="D28" s="47"/>
    </row>
    <row r="29" spans="1:6">
      <c r="A29" s="48"/>
      <c r="B29" s="51" t="s">
        <v>77</v>
      </c>
      <c r="C29" s="43"/>
      <c r="D29" s="47"/>
    </row>
    <row r="30" spans="1:6" ht="31.5">
      <c r="A30" s="48"/>
      <c r="B30" s="51" t="s">
        <v>103</v>
      </c>
      <c r="C30" s="43">
        <f>'3кв'!E30</f>
        <v>21308.89</v>
      </c>
      <c r="D30" s="47"/>
    </row>
    <row r="31" spans="1:6" ht="18" customHeight="1">
      <c r="A31" s="48"/>
      <c r="B31" s="25"/>
      <c r="C31" s="43"/>
      <c r="D31" s="47"/>
    </row>
    <row r="32" spans="1:6">
      <c r="B32" s="53" t="s">
        <v>86</v>
      </c>
      <c r="C32" s="40">
        <f>SUM(C19:C28)</f>
        <v>416137.17599999998</v>
      </c>
      <c r="D32" s="47"/>
      <c r="E32" s="45"/>
      <c r="F32" s="45"/>
    </row>
    <row r="33" spans="1:5">
      <c r="B33" s="54" t="s">
        <v>87</v>
      </c>
      <c r="C33" s="37">
        <f>(C6+C17)-C32</f>
        <v>-81455.925999999978</v>
      </c>
      <c r="D33" s="47"/>
      <c r="E33" s="45"/>
    </row>
    <row r="34" spans="1:5">
      <c r="B34" s="39" t="s">
        <v>88</v>
      </c>
      <c r="C34" s="39"/>
      <c r="D34" s="47"/>
    </row>
    <row r="35" spans="1:5">
      <c r="B35" s="39" t="s">
        <v>89</v>
      </c>
      <c r="C35" s="39">
        <v>98499.199999999997</v>
      </c>
      <c r="D35" s="47"/>
    </row>
    <row r="36" spans="1:5">
      <c r="B36" s="55" t="s">
        <v>90</v>
      </c>
      <c r="C36" s="55">
        <v>102243.42</v>
      </c>
      <c r="D36" s="47"/>
    </row>
    <row r="37" spans="1:5">
      <c r="B37" s="39" t="s">
        <v>91</v>
      </c>
      <c r="C37" s="39">
        <f>C36-C35</f>
        <v>3744.2200000000012</v>
      </c>
      <c r="D37" s="47"/>
    </row>
    <row r="38" spans="1:5">
      <c r="B38" s="39"/>
      <c r="C38" s="56"/>
      <c r="D38" s="47"/>
    </row>
    <row r="39" spans="1:5">
      <c r="B39" s="39"/>
      <c r="C39" s="56"/>
      <c r="D39" s="47"/>
    </row>
    <row r="40" spans="1:5">
      <c r="A40" s="1" t="s">
        <v>92</v>
      </c>
      <c r="B40" s="39" t="s">
        <v>93</v>
      </c>
      <c r="C40" s="56"/>
      <c r="D40" s="47"/>
    </row>
    <row r="41" spans="1:5">
      <c r="B41" s="39" t="s">
        <v>94</v>
      </c>
      <c r="C41" s="56"/>
      <c r="D41" s="47"/>
    </row>
    <row r="42" spans="1:5">
      <c r="B42" s="39" t="s">
        <v>95</v>
      </c>
      <c r="C42" s="56"/>
      <c r="D42" s="47"/>
    </row>
    <row r="43" spans="1:5">
      <c r="B43" s="39"/>
      <c r="C43" s="56"/>
      <c r="D43" s="47"/>
    </row>
    <row r="44" spans="1:5">
      <c r="B44" s="39"/>
      <c r="C44" s="56"/>
      <c r="D44" s="47"/>
    </row>
    <row r="45" spans="1:5">
      <c r="B45" s="39"/>
      <c r="C45" s="56"/>
      <c r="D45" s="47"/>
    </row>
    <row r="46" spans="1:5">
      <c r="B46" s="39"/>
      <c r="C46" s="56"/>
      <c r="D46" s="47"/>
    </row>
    <row r="47" spans="1:5">
      <c r="B47" s="39"/>
      <c r="C47" s="56"/>
      <c r="D47" s="47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3кв</vt:lpstr>
      <vt:lpstr>4кв</vt:lpstr>
      <vt:lpstr>отчет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2023-03-02T11:14:18Z</dcterms:modified>
</cp:coreProperties>
</file>