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65" windowWidth="14805" windowHeight="7950" activeTab="4"/>
  </bookViews>
  <sheets>
    <sheet name="1 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 кв'!$A$1:$E$55</definedName>
    <definedName name="_xlnm.Print_Area" localSheetId="1">'2кв'!$A$1:$E$54</definedName>
    <definedName name="_xlnm.Print_Area" localSheetId="2">'3кв'!$A$1:$E$55</definedName>
    <definedName name="_xlnm.Print_Area" localSheetId="3">'4кв'!$A$1:$E$55</definedName>
    <definedName name="_xlnm.Print_Area" localSheetId="4">отчет!$A$1:$C$44</definedName>
  </definedNames>
  <calcPr calcId="124519"/>
</workbook>
</file>

<file path=xl/calcChain.xml><?xml version="1.0" encoding="utf-8"?>
<calcChain xmlns="http://schemas.openxmlformats.org/spreadsheetml/2006/main">
  <c r="E32" i="23"/>
  <c r="C32" i="24"/>
  <c r="C31"/>
  <c r="C28"/>
  <c r="C24"/>
  <c r="C25"/>
  <c r="C26"/>
  <c r="C27"/>
  <c r="C23"/>
  <c r="C22"/>
  <c r="C21"/>
  <c r="C20"/>
  <c r="C19"/>
  <c r="C34" s="1"/>
  <c r="C14"/>
  <c r="C15"/>
  <c r="C16"/>
  <c r="C13"/>
  <c r="C17" s="1"/>
  <c r="C6"/>
  <c r="C39"/>
  <c r="C29"/>
  <c r="C35" l="1"/>
  <c r="B48" i="23"/>
  <c r="E29"/>
  <c r="B53"/>
  <c r="B52"/>
  <c r="B51"/>
  <c r="E23"/>
  <c r="E22"/>
  <c r="B54" l="1"/>
  <c r="B55" s="1"/>
  <c r="B48" i="22"/>
  <c r="E30"/>
  <c r="B53"/>
  <c r="B52"/>
  <c r="B51"/>
  <c r="E23"/>
  <c r="E32" s="1"/>
  <c r="E22"/>
  <c r="B54" l="1"/>
  <c r="B55" s="1"/>
  <c r="B49" i="21"/>
  <c r="B47"/>
  <c r="B52"/>
  <c r="B51"/>
  <c r="B50"/>
  <c r="E24"/>
  <c r="E22"/>
  <c r="E31" s="1"/>
  <c r="B53" l="1"/>
  <c r="B54" s="1"/>
  <c r="B55" i="20"/>
  <c r="E31"/>
  <c r="E33"/>
  <c r="B53" l="1"/>
  <c r="B51" l="1"/>
  <c r="B52" l="1"/>
  <c r="E25"/>
  <c r="E23"/>
  <c r="E22"/>
  <c r="B54" l="1"/>
</calcChain>
</file>

<file path=xl/sharedStrings.xml><?xml version="1.0" encoding="utf-8"?>
<sst xmlns="http://schemas.openxmlformats.org/spreadsheetml/2006/main" count="341" uniqueCount="118">
  <si>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</si>
  <si>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</si>
  <si>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</si>
  <si>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</si>
  <si>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</si>
  <si>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</si>
  <si>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</si>
  <si>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</si>
  <si>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</si>
  <si>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</si>
  <si>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</si>
  <si>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</si>
  <si>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</si>
  <si>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</si>
  <si>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</si>
  <si>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</si>
  <si>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</si>
  <si>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</si>
  <si>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</si>
  <si>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</si>
  <si>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</si>
  <si>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</si>
  <si>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пер.Шмидта,7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</si>
  <si>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</si>
  <si>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</si>
  <si>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t>Стоимость материалов</t>
  </si>
  <si>
    <t>руб.</t>
  </si>
  <si>
    <t>Итого расходов:</t>
  </si>
  <si>
    <t>Исполнитель - ООО ЖКХ "Локомотив", в лице директора  Шевченко Г. 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</si>
  <si>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</si>
  <si>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</si>
  <si>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</si>
  <si>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 xml:space="preserve">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</si>
  <si>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</si>
  <si>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</si>
  <si>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Общая площадь квартир - 2800,7 м2</t>
  </si>
  <si>
    <t>Расходы по содержанию и тек.ремонту</t>
  </si>
  <si>
    <t xml:space="preserve">Оплачено 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</si>
  <si>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</si>
  <si>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</si>
  <si>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</si>
  <si>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</si>
  <si>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>интернет ТТК</t>
  </si>
  <si>
    <t xml:space="preserve">Услуги по содержанию многоквартирного дома </t>
  </si>
  <si>
    <t>февраль</t>
  </si>
  <si>
    <t>Интернет Ростелеком</t>
  </si>
  <si>
    <t>интернет Квант-телеком 15.05.2019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</si>
  <si>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Боковой Татьяны Михайловны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</si>
  <si>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собственников.</t>
    </r>
  </si>
  <si>
    <t>Заказчик - Собственники МКД, в лице председателя совета МКД Боковой Т.М.</t>
  </si>
  <si>
    <t>Дератизация, дезинсекция (по заявке собственников)</t>
  </si>
  <si>
    <t xml:space="preserve"> руб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</si>
  <si>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</si>
  <si>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</si>
  <si>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</si>
  <si>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</si>
  <si>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 xml:space="preserve">Обработка подъездов хлорсодержащими растворами опрыскивание 1 раз в неделю </t>
  </si>
  <si>
    <t>4 квартал</t>
  </si>
  <si>
    <t>Предъявлено населению 181858,93</t>
  </si>
  <si>
    <t>за 1 квартал 2022 года</t>
  </si>
  <si>
    <t>"31" 03  2022 г.</t>
  </si>
  <si>
    <t xml:space="preserve">Уборка подвала 1м3 </t>
  </si>
  <si>
    <t>ч/ч</t>
  </si>
  <si>
    <t xml:space="preserve">           2. Всего за период с "01" 01 2022 г. по "31" 03 2022 г. выполнено работ (оказано услуг) на общую сумму сто семьдесят тысяч шестьсот двадцать пять рублей 36 копеек</t>
  </si>
  <si>
    <t>за 2 квартал 2022 года</t>
  </si>
  <si>
    <t>"30" 06 2022 г.</t>
  </si>
  <si>
    <t>Установка стенда на дет.площадке, реконструкция качелей</t>
  </si>
  <si>
    <t>май</t>
  </si>
  <si>
    <t>2 квартал</t>
  </si>
  <si>
    <t>Предъявлено населению 181114,29</t>
  </si>
  <si>
    <t xml:space="preserve">           2. Всего за период с "01" 04 2022 г. по "30" 06 2022 г. выполнено работ (оказано услуг) на общую сумму сто шестьдесят девять тысяч восемьсот восемьдесят семь рублей 45 копеек</t>
  </si>
  <si>
    <t>за 3 квартал 2022 года</t>
  </si>
  <si>
    <t>"30" 09 2022 г.</t>
  </si>
  <si>
    <t>3 квартал</t>
  </si>
  <si>
    <t>Ремонт ГВС в 1 подьезде (кв.4)</t>
  </si>
  <si>
    <t>сентябрь</t>
  </si>
  <si>
    <t>Предъявлено населению 200452,45</t>
  </si>
  <si>
    <t xml:space="preserve">           2. Всего за период с "01" 07 2022 г. по "30" 09 2022 г. выполнено работ (оказано услуг) на общую сумму сто девяносто четыре тысячи восемьсот шестьдесят семь рублей 65 копеек</t>
  </si>
  <si>
    <t>Общая площадь квартир - 2798,9 м2</t>
  </si>
  <si>
    <t>за 4 квартал 2022 года</t>
  </si>
  <si>
    <t>"31" 12 2022 г.</t>
  </si>
  <si>
    <t>Ремонт кровли козырьков 3 шт. (смета)</t>
  </si>
  <si>
    <t>октябрь</t>
  </si>
  <si>
    <t xml:space="preserve">           2. Всего за период с "01" 10 2022 г. по "31" 12 2022 г. выполнено работ (оказано услуг) на общую сумму сто восемьдесят четыре тысячи девятьсот пять рублей 06 копеек</t>
  </si>
  <si>
    <t>Предъявлено населению 208314,08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</si>
  <si>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</si>
  <si>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</si>
  <si>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</si>
  <si>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</si>
  <si>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</si>
  <si>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</si>
  <si>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</si>
  <si>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интернет Ростелеком</t>
  </si>
  <si>
    <t>интернет Квант-телеком</t>
  </si>
  <si>
    <t>Итого доходов:</t>
  </si>
  <si>
    <t>Расходы:</t>
  </si>
  <si>
    <t>Услуги по содержанию многоквартирного дома</t>
  </si>
  <si>
    <t>Дератизация, дезинсекция</t>
  </si>
  <si>
    <t>Работы по договору, всего</t>
  </si>
  <si>
    <t xml:space="preserve">    * Установка стенда на дет.площадке, реконструкция качелей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</si>
  <si>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</si>
  <si>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</si>
  <si>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</si>
  <si>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</si>
  <si>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</si>
  <si>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</si>
  <si>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</si>
  <si>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</si>
  <si>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</si>
  <si>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</si>
  <si>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по ж.д. пер. Шмидта, д.7</t>
  </si>
  <si>
    <t>Начислено всего770915,62</t>
  </si>
  <si>
    <t>* горячая вода на СОИ - 8291,98</t>
  </si>
  <si>
    <t>* водоотведение на СОИ- 18514,84</t>
  </si>
  <si>
    <t>* холодная вода на СОИ - 6286,31</t>
  </si>
  <si>
    <t>* электроэнергия на СОИ- 28300,48</t>
  </si>
  <si>
    <t>Непредвиденные расходы 13 ч/ч</t>
  </si>
  <si>
    <t xml:space="preserve">    * Ремонт кровли козырьков 3 шт. (смета)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</si>
</sst>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7" fillId="0" borderId="0"/>
    <xf numFmtId="0" fontId="18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164" fontId="4" fillId="0" borderId="1" xfId="1" applyNumberFormat="1" applyFont="1" applyBorder="1"/>
    <xf numFmtId="164" fontId="4" fillId="0" borderId="1" xfId="1" applyNumberFormat="1" applyFont="1" applyBorder="1" applyAlignment="1">
      <alignment horizontal="right" vertical="center" wrapText="1"/>
    </xf>
    <xf numFmtId="43" fontId="4" fillId="0" borderId="0" xfId="1" applyFont="1" applyAlignment="1">
      <alignment horizontal="right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4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3" fontId="8" fillId="0" borderId="1" xfId="1" applyFont="1" applyBorder="1" applyAlignment="1">
      <alignment horizontal="center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43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49" fontId="3" fillId="2" borderId="1" xfId="0" applyNumberFormat="1" applyFont="1" applyFill="1" applyBorder="1" applyAlignment="1">
      <alignment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0" xfId="1" applyFont="1"/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view="pageBreakPreview" topLeftCell="A22" zoomScaleSheetLayoutView="100" workbookViewId="0">
      <selection activeCell="A35" sqref="A35:E35"/>
    </sheetView>
  </sheetViews>
  <sheetFormatPr defaultColWidth="9.140625" defaultRowHeight="1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>
      <c r="A1" s="70" t="s">
        <v>9</v>
      </c>
      <c r="B1" s="70"/>
      <c r="C1" s="70"/>
      <c r="D1" s="70"/>
      <c r="E1" s="70"/>
    </row>
    <row r="2" spans="1:5" ht="33.75" customHeight="1">
      <c r="A2" s="71" t="s">
        <v>10</v>
      </c>
      <c r="B2" s="72"/>
      <c r="C2" s="72"/>
      <c r="D2" s="72"/>
      <c r="E2" s="72"/>
    </row>
    <row r="3" spans="1:5">
      <c r="A3" s="73" t="s">
        <v>59</v>
      </c>
      <c r="B3" s="73"/>
      <c r="C3" s="73"/>
      <c r="D3" s="73"/>
      <c r="E3" s="73"/>
    </row>
    <row r="4" spans="1:5" s="1" customFormat="1" ht="15.75">
      <c r="A4" s="21" t="s">
        <v>11</v>
      </c>
      <c r="B4" s="4"/>
      <c r="C4" s="4"/>
      <c r="D4" s="74" t="s">
        <v>60</v>
      </c>
      <c r="E4" s="74"/>
    </row>
    <row r="5" spans="1:5" ht="12" customHeight="1">
      <c r="A5" s="23"/>
      <c r="B5" s="4"/>
      <c r="C5" s="4"/>
      <c r="D5" s="4"/>
      <c r="E5" s="4"/>
    </row>
    <row r="6" spans="1:5">
      <c r="A6" s="69" t="s">
        <v>0</v>
      </c>
      <c r="B6" s="69"/>
      <c r="C6" s="69"/>
      <c r="D6" s="69"/>
      <c r="E6" s="69"/>
    </row>
    <row r="7" spans="1:5">
      <c r="A7" s="75" t="s">
        <v>22</v>
      </c>
      <c r="B7" s="75"/>
      <c r="C7" s="75"/>
      <c r="D7" s="75"/>
      <c r="E7" s="75"/>
    </row>
    <row r="8" spans="1:5">
      <c r="A8" s="76" t="s">
        <v>1</v>
      </c>
      <c r="B8" s="76"/>
      <c r="C8" s="76"/>
      <c r="D8" s="76"/>
      <c r="E8" s="76"/>
    </row>
    <row r="9" spans="1:5">
      <c r="A9" s="69" t="s">
        <v>47</v>
      </c>
      <c r="B9" s="69"/>
      <c r="C9" s="69"/>
      <c r="D9" s="69"/>
      <c r="E9" s="69"/>
    </row>
    <row r="10" spans="1:5" ht="27.75" customHeight="1">
      <c r="A10" s="77" t="s">
        <v>32</v>
      </c>
      <c r="B10" s="78"/>
      <c r="C10" s="78"/>
      <c r="D10" s="78"/>
      <c r="E10" s="78"/>
    </row>
    <row r="11" spans="1:5" ht="30.75" customHeight="1">
      <c r="A11" s="69" t="s">
        <v>48</v>
      </c>
      <c r="B11" s="69"/>
      <c r="C11" s="69"/>
      <c r="D11" s="69"/>
      <c r="E11" s="69"/>
    </row>
    <row r="12" spans="1:5">
      <c r="A12" s="76" t="s">
        <v>12</v>
      </c>
      <c r="B12" s="79"/>
      <c r="C12" s="79"/>
      <c r="D12" s="79"/>
      <c r="E12" s="79"/>
    </row>
    <row r="13" spans="1:5">
      <c r="A13" s="69" t="s">
        <v>19</v>
      </c>
      <c r="B13" s="69"/>
      <c r="C13" s="69"/>
      <c r="D13" s="69"/>
      <c r="E13" s="69"/>
    </row>
    <row r="14" spans="1:5">
      <c r="A14" s="76" t="s">
        <v>2</v>
      </c>
      <c r="B14" s="79"/>
      <c r="C14" s="79"/>
      <c r="D14" s="79"/>
      <c r="E14" s="79"/>
    </row>
    <row r="15" spans="1:5">
      <c r="A15" s="69" t="s">
        <v>20</v>
      </c>
      <c r="B15" s="69"/>
      <c r="C15" s="69"/>
      <c r="D15" s="69"/>
      <c r="E15" s="69"/>
    </row>
    <row r="16" spans="1:5">
      <c r="A16" s="76" t="s">
        <v>13</v>
      </c>
      <c r="B16" s="79"/>
      <c r="C16" s="79"/>
      <c r="D16" s="79"/>
      <c r="E16" s="79"/>
    </row>
    <row r="17" spans="1:7" ht="30" customHeight="1">
      <c r="A17" s="69" t="s">
        <v>14</v>
      </c>
      <c r="B17" s="69"/>
      <c r="C17" s="69"/>
      <c r="D17" s="69"/>
      <c r="E17" s="69"/>
    </row>
    <row r="18" spans="1:7" ht="62.25" customHeight="1">
      <c r="A18" s="69" t="s">
        <v>23</v>
      </c>
      <c r="B18" s="69"/>
      <c r="C18" s="69"/>
      <c r="D18" s="69"/>
      <c r="E18" s="69"/>
    </row>
    <row r="19" spans="1:7" ht="29.25" customHeight="1">
      <c r="A19" s="81" t="s">
        <v>24</v>
      </c>
      <c r="B19" s="81"/>
      <c r="C19" s="81"/>
      <c r="D19" s="81"/>
      <c r="E19" s="81"/>
    </row>
    <row r="20" spans="1:7">
      <c r="A20" s="81"/>
      <c r="B20" s="81"/>
      <c r="C20" s="81"/>
      <c r="D20" s="81"/>
      <c r="E20" s="81"/>
      <c r="F20" s="2">
        <v>2800.7</v>
      </c>
      <c r="G20" s="2">
        <v>3</v>
      </c>
    </row>
    <row r="21" spans="1:7" ht="114.75">
      <c r="A21" s="8" t="s">
        <v>33</v>
      </c>
      <c r="B21" s="8" t="s">
        <v>8</v>
      </c>
      <c r="C21" s="8" t="s">
        <v>3</v>
      </c>
      <c r="D21" s="8" t="s">
        <v>34</v>
      </c>
      <c r="E21" s="8" t="s">
        <v>7</v>
      </c>
    </row>
    <row r="22" spans="1:7" ht="38.25">
      <c r="A22" s="6" t="s">
        <v>43</v>
      </c>
      <c r="B22" s="8" t="s">
        <v>41</v>
      </c>
      <c r="C22" s="3" t="s">
        <v>4</v>
      </c>
      <c r="D22" s="3">
        <v>12.83</v>
      </c>
      <c r="E22" s="7">
        <f>D22*F20*G20</f>
        <v>107798.943</v>
      </c>
      <c r="G22" s="17"/>
    </row>
    <row r="23" spans="1:7" ht="45">
      <c r="A23" s="6" t="s">
        <v>56</v>
      </c>
      <c r="B23" s="8" t="s">
        <v>57</v>
      </c>
      <c r="C23" s="3" t="s">
        <v>4</v>
      </c>
      <c r="D23" s="3"/>
      <c r="E23" s="7">
        <f>1226.1*3</f>
        <v>3678.2999999999997</v>
      </c>
      <c r="G23" s="17"/>
    </row>
    <row r="24" spans="1:7" ht="30">
      <c r="A24" s="6" t="s">
        <v>50</v>
      </c>
      <c r="B24" s="8" t="s">
        <v>57</v>
      </c>
      <c r="C24" s="3" t="s">
        <v>51</v>
      </c>
      <c r="D24" s="3"/>
      <c r="E24" s="7">
        <v>0</v>
      </c>
      <c r="G24" s="17"/>
    </row>
    <row r="25" spans="1:7">
      <c r="A25" s="6" t="s">
        <v>38</v>
      </c>
      <c r="B25" s="8" t="s">
        <v>21</v>
      </c>
      <c r="C25" s="3" t="s">
        <v>4</v>
      </c>
      <c r="D25" s="3">
        <v>5</v>
      </c>
      <c r="E25" s="7">
        <f>D25*F20*G20</f>
        <v>42010.5</v>
      </c>
      <c r="G25" s="17"/>
    </row>
    <row r="26" spans="1:7">
      <c r="A26" s="6" t="s">
        <v>52</v>
      </c>
      <c r="B26" s="8" t="s">
        <v>31</v>
      </c>
      <c r="C26" s="3" t="s">
        <v>26</v>
      </c>
      <c r="D26" s="3"/>
      <c r="E26" s="19">
        <v>0</v>
      </c>
      <c r="G26" s="17"/>
    </row>
    <row r="27" spans="1:7">
      <c r="A27" s="6" t="s">
        <v>53</v>
      </c>
      <c r="B27" s="8" t="s">
        <v>31</v>
      </c>
      <c r="C27" s="3" t="s">
        <v>26</v>
      </c>
      <c r="D27" s="3"/>
      <c r="E27" s="18">
        <v>0</v>
      </c>
      <c r="G27" s="17"/>
    </row>
    <row r="28" spans="1:7">
      <c r="A28" s="6" t="s">
        <v>54</v>
      </c>
      <c r="B28" s="8" t="s">
        <v>31</v>
      </c>
      <c r="C28" s="3" t="s">
        <v>26</v>
      </c>
      <c r="D28" s="3"/>
      <c r="E28" s="7">
        <v>9082.08</v>
      </c>
      <c r="G28" s="17"/>
    </row>
    <row r="29" spans="1:7">
      <c r="A29" s="6" t="s">
        <v>55</v>
      </c>
      <c r="B29" s="8" t="s">
        <v>31</v>
      </c>
      <c r="C29" s="3" t="s">
        <v>26</v>
      </c>
      <c r="D29" s="3"/>
      <c r="E29" s="2">
        <v>2974.11</v>
      </c>
      <c r="G29" s="17"/>
    </row>
    <row r="30" spans="1:7">
      <c r="A30" s="6" t="s">
        <v>25</v>
      </c>
      <c r="B30" s="8" t="s">
        <v>31</v>
      </c>
      <c r="C30" s="3" t="s">
        <v>26</v>
      </c>
      <c r="D30" s="3"/>
      <c r="E30" s="7">
        <v>3552.14</v>
      </c>
      <c r="G30" s="17"/>
    </row>
    <row r="31" spans="1:7">
      <c r="A31" s="25" t="s">
        <v>61</v>
      </c>
      <c r="B31" s="8" t="s">
        <v>44</v>
      </c>
      <c r="C31" s="3" t="s">
        <v>62</v>
      </c>
      <c r="D31" s="28">
        <v>7</v>
      </c>
      <c r="E31" s="7">
        <f>D31*218.47</f>
        <v>1529.29</v>
      </c>
      <c r="G31" s="17"/>
    </row>
    <row r="32" spans="1:7">
      <c r="A32" s="26"/>
      <c r="B32" s="8"/>
      <c r="C32" s="3"/>
      <c r="D32" s="27"/>
      <c r="E32" s="7"/>
      <c r="G32" s="17"/>
    </row>
    <row r="33" spans="1:5" s="13" customFormat="1" ht="14.25">
      <c r="A33" s="9" t="s">
        <v>27</v>
      </c>
      <c r="B33" s="10"/>
      <c r="C33" s="11"/>
      <c r="D33" s="11"/>
      <c r="E33" s="12">
        <f>SUM(E22:E32)</f>
        <v>170625.36300000001</v>
      </c>
    </row>
    <row r="35" spans="1:5" ht="29.25" customHeight="1">
      <c r="A35" s="82" t="s">
        <v>63</v>
      </c>
      <c r="B35" s="82"/>
      <c r="C35" s="82"/>
      <c r="D35" s="82"/>
      <c r="E35" s="82"/>
    </row>
    <row r="36" spans="1:5" ht="29.25" customHeight="1">
      <c r="A36" s="69" t="s">
        <v>18</v>
      </c>
      <c r="B36" s="69"/>
      <c r="C36" s="69"/>
      <c r="D36" s="69"/>
      <c r="E36" s="69"/>
    </row>
    <row r="37" spans="1:5">
      <c r="A37" s="69" t="s">
        <v>17</v>
      </c>
      <c r="B37" s="69"/>
      <c r="C37" s="69"/>
      <c r="D37" s="69"/>
      <c r="E37" s="69"/>
    </row>
    <row r="38" spans="1:5" ht="29.25" customHeight="1">
      <c r="A38" s="69" t="s">
        <v>29</v>
      </c>
      <c r="B38" s="69"/>
      <c r="C38" s="69"/>
      <c r="D38" s="69"/>
      <c r="E38" s="69"/>
    </row>
    <row r="39" spans="1:5">
      <c r="A39" s="80" t="s">
        <v>5</v>
      </c>
      <c r="B39" s="80"/>
      <c r="C39" s="80"/>
      <c r="D39" s="80"/>
      <c r="E39" s="80"/>
    </row>
    <row r="40" spans="1:5">
      <c r="A40" s="69" t="s">
        <v>15</v>
      </c>
      <c r="B40" s="69"/>
      <c r="C40" s="69"/>
      <c r="D40" s="69"/>
      <c r="E40" s="69"/>
    </row>
    <row r="41" spans="1:5" ht="12" customHeight="1">
      <c r="A41" s="83" t="s">
        <v>28</v>
      </c>
      <c r="B41" s="83"/>
      <c r="C41" s="83"/>
      <c r="D41" s="83"/>
      <c r="E41" s="83"/>
    </row>
    <row r="42" spans="1:5">
      <c r="B42" s="84" t="s">
        <v>16</v>
      </c>
      <c r="C42" s="84"/>
      <c r="D42" s="84"/>
      <c r="E42" s="5" t="s">
        <v>6</v>
      </c>
    </row>
    <row r="43" spans="1:5">
      <c r="A43" s="22"/>
      <c r="B43" s="22"/>
      <c r="C43" s="22"/>
      <c r="D43" s="22"/>
      <c r="E43" s="22"/>
    </row>
    <row r="44" spans="1:5" ht="14.25" customHeight="1">
      <c r="A44" s="83" t="s">
        <v>49</v>
      </c>
      <c r="B44" s="83"/>
      <c r="C44" s="83"/>
      <c r="D44" s="83"/>
      <c r="E44" s="83"/>
    </row>
    <row r="45" spans="1:5">
      <c r="B45" s="84" t="s">
        <v>16</v>
      </c>
      <c r="C45" s="84"/>
      <c r="D45" s="84"/>
      <c r="E45" s="5" t="s">
        <v>6</v>
      </c>
    </row>
    <row r="46" spans="1:5">
      <c r="A46" s="2" t="s">
        <v>35</v>
      </c>
    </row>
    <row r="47" spans="1:5">
      <c r="A47" s="13" t="s">
        <v>30</v>
      </c>
    </row>
    <row r="48" spans="1:5">
      <c r="A48" s="2" t="s">
        <v>40</v>
      </c>
      <c r="B48" s="14">
        <v>-39096.94</v>
      </c>
    </row>
    <row r="49" spans="1:2">
      <c r="A49" s="24" t="s">
        <v>58</v>
      </c>
      <c r="B49" s="15"/>
    </row>
    <row r="50" spans="1:2">
      <c r="A50" s="2" t="s">
        <v>37</v>
      </c>
      <c r="B50" s="15">
        <v>199244.79999999999</v>
      </c>
    </row>
    <row r="51" spans="1:2">
      <c r="A51" s="2" t="s">
        <v>45</v>
      </c>
      <c r="B51" s="15">
        <f>350*3</f>
        <v>1050</v>
      </c>
    </row>
    <row r="52" spans="1:2">
      <c r="A52" s="2" t="s">
        <v>46</v>
      </c>
      <c r="B52" s="15">
        <f>150*3</f>
        <v>450</v>
      </c>
    </row>
    <row r="53" spans="1:2">
      <c r="A53" s="2" t="s">
        <v>42</v>
      </c>
      <c r="B53" s="20">
        <f>3*330</f>
        <v>990</v>
      </c>
    </row>
    <row r="54" spans="1:2">
      <c r="A54" s="2" t="s">
        <v>36</v>
      </c>
      <c r="B54" s="15">
        <f>E33</f>
        <v>170625.36300000001</v>
      </c>
    </row>
    <row r="55" spans="1:2">
      <c r="A55" s="16" t="s">
        <v>39</v>
      </c>
      <c r="B55" s="14">
        <f>B48+B50+B51+B53+B52-B54</f>
        <v>-7987.5030000000261</v>
      </c>
    </row>
  </sheetData>
  <mergeCells count="29">
    <mergeCell ref="A40:E40"/>
    <mergeCell ref="A41:E41"/>
    <mergeCell ref="B42:D42"/>
    <mergeCell ref="A44:E44"/>
    <mergeCell ref="B45:D45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4"/>
  <sheetViews>
    <sheetView view="pageBreakPreview" topLeftCell="A19" zoomScaleSheetLayoutView="100" workbookViewId="0">
      <selection activeCell="E25" sqref="E25:E29"/>
    </sheetView>
  </sheetViews>
  <sheetFormatPr defaultColWidth="9.140625" defaultRowHeight="1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>
      <c r="A1" s="70" t="s">
        <v>9</v>
      </c>
      <c r="B1" s="70"/>
      <c r="C1" s="70"/>
      <c r="D1" s="70"/>
      <c r="E1" s="70"/>
    </row>
    <row r="2" spans="1:5" ht="33.75" customHeight="1">
      <c r="A2" s="71" t="s">
        <v>10</v>
      </c>
      <c r="B2" s="72"/>
      <c r="C2" s="72"/>
      <c r="D2" s="72"/>
      <c r="E2" s="72"/>
    </row>
    <row r="3" spans="1:5">
      <c r="A3" s="73" t="s">
        <v>64</v>
      </c>
      <c r="B3" s="73"/>
      <c r="C3" s="73"/>
      <c r="D3" s="73"/>
      <c r="E3" s="73"/>
    </row>
    <row r="4" spans="1:5" s="1" customFormat="1" ht="15.75">
      <c r="A4" s="21" t="s">
        <v>11</v>
      </c>
      <c r="B4" s="4"/>
      <c r="C4" s="4"/>
      <c r="D4" s="74" t="s">
        <v>65</v>
      </c>
      <c r="E4" s="74"/>
    </row>
    <row r="5" spans="1:5" ht="12" customHeight="1">
      <c r="A5" s="31"/>
      <c r="B5" s="4"/>
      <c r="C5" s="4"/>
      <c r="D5" s="4"/>
      <c r="E5" s="4"/>
    </row>
    <row r="6" spans="1:5">
      <c r="A6" s="69" t="s">
        <v>0</v>
      </c>
      <c r="B6" s="69"/>
      <c r="C6" s="69"/>
      <c r="D6" s="69"/>
      <c r="E6" s="69"/>
    </row>
    <row r="7" spans="1:5">
      <c r="A7" s="75" t="s">
        <v>22</v>
      </c>
      <c r="B7" s="75"/>
      <c r="C7" s="75"/>
      <c r="D7" s="75"/>
      <c r="E7" s="75"/>
    </row>
    <row r="8" spans="1:5">
      <c r="A8" s="76" t="s">
        <v>1</v>
      </c>
      <c r="B8" s="76"/>
      <c r="C8" s="76"/>
      <c r="D8" s="76"/>
      <c r="E8" s="76"/>
    </row>
    <row r="9" spans="1:5">
      <c r="A9" s="69" t="s">
        <v>47</v>
      </c>
      <c r="B9" s="69"/>
      <c r="C9" s="69"/>
      <c r="D9" s="69"/>
      <c r="E9" s="69"/>
    </row>
    <row r="10" spans="1:5" ht="27.75" customHeight="1">
      <c r="A10" s="77" t="s">
        <v>32</v>
      </c>
      <c r="B10" s="78"/>
      <c r="C10" s="78"/>
      <c r="D10" s="78"/>
      <c r="E10" s="78"/>
    </row>
    <row r="11" spans="1:5" ht="30.75" customHeight="1">
      <c r="A11" s="69" t="s">
        <v>48</v>
      </c>
      <c r="B11" s="69"/>
      <c r="C11" s="69"/>
      <c r="D11" s="69"/>
      <c r="E11" s="69"/>
    </row>
    <row r="12" spans="1:5">
      <c r="A12" s="76" t="s">
        <v>12</v>
      </c>
      <c r="B12" s="79"/>
      <c r="C12" s="79"/>
      <c r="D12" s="79"/>
      <c r="E12" s="79"/>
    </row>
    <row r="13" spans="1:5">
      <c r="A13" s="69" t="s">
        <v>19</v>
      </c>
      <c r="B13" s="69"/>
      <c r="C13" s="69"/>
      <c r="D13" s="69"/>
      <c r="E13" s="69"/>
    </row>
    <row r="14" spans="1:5">
      <c r="A14" s="76" t="s">
        <v>2</v>
      </c>
      <c r="B14" s="79"/>
      <c r="C14" s="79"/>
      <c r="D14" s="79"/>
      <c r="E14" s="79"/>
    </row>
    <row r="15" spans="1:5">
      <c r="A15" s="69" t="s">
        <v>20</v>
      </c>
      <c r="B15" s="69"/>
      <c r="C15" s="69"/>
      <c r="D15" s="69"/>
      <c r="E15" s="69"/>
    </row>
    <row r="16" spans="1:5">
      <c r="A16" s="76" t="s">
        <v>13</v>
      </c>
      <c r="B16" s="79"/>
      <c r="C16" s="79"/>
      <c r="D16" s="79"/>
      <c r="E16" s="79"/>
    </row>
    <row r="17" spans="1:7" ht="30" customHeight="1">
      <c r="A17" s="69" t="s">
        <v>14</v>
      </c>
      <c r="B17" s="69"/>
      <c r="C17" s="69"/>
      <c r="D17" s="69"/>
      <c r="E17" s="69"/>
    </row>
    <row r="18" spans="1:7" ht="62.25" customHeight="1">
      <c r="A18" s="69" t="s">
        <v>23</v>
      </c>
      <c r="B18" s="69"/>
      <c r="C18" s="69"/>
      <c r="D18" s="69"/>
      <c r="E18" s="69"/>
    </row>
    <row r="19" spans="1:7" ht="29.25" customHeight="1">
      <c r="A19" s="81" t="s">
        <v>24</v>
      </c>
      <c r="B19" s="81"/>
      <c r="C19" s="81"/>
      <c r="D19" s="81"/>
      <c r="E19" s="81"/>
    </row>
    <row r="20" spans="1:7">
      <c r="A20" s="81"/>
      <c r="B20" s="81"/>
      <c r="C20" s="81"/>
      <c r="D20" s="81"/>
      <c r="E20" s="81"/>
      <c r="F20" s="2">
        <v>2800.7</v>
      </c>
      <c r="G20" s="2">
        <v>3</v>
      </c>
    </row>
    <row r="21" spans="1:7" ht="114.75">
      <c r="A21" s="8" t="s">
        <v>33</v>
      </c>
      <c r="B21" s="8" t="s">
        <v>8</v>
      </c>
      <c r="C21" s="8" t="s">
        <v>3</v>
      </c>
      <c r="D21" s="8" t="s">
        <v>34</v>
      </c>
      <c r="E21" s="8" t="s">
        <v>7</v>
      </c>
    </row>
    <row r="22" spans="1:7" ht="38.25">
      <c r="A22" s="6" t="s">
        <v>43</v>
      </c>
      <c r="B22" s="8" t="s">
        <v>41</v>
      </c>
      <c r="C22" s="3" t="s">
        <v>4</v>
      </c>
      <c r="D22" s="3">
        <v>12.83</v>
      </c>
      <c r="E22" s="7">
        <f>D22*F20*G20</f>
        <v>107798.943</v>
      </c>
      <c r="G22" s="17"/>
    </row>
    <row r="23" spans="1:7" ht="30">
      <c r="A23" s="6" t="s">
        <v>50</v>
      </c>
      <c r="B23" s="8" t="s">
        <v>68</v>
      </c>
      <c r="C23" s="3" t="s">
        <v>51</v>
      </c>
      <c r="D23" s="3"/>
      <c r="E23" s="7">
        <v>0</v>
      </c>
      <c r="G23" s="17"/>
    </row>
    <row r="24" spans="1:7">
      <c r="A24" s="6" t="s">
        <v>38</v>
      </c>
      <c r="B24" s="8" t="s">
        <v>21</v>
      </c>
      <c r="C24" s="3" t="s">
        <v>4</v>
      </c>
      <c r="D24" s="3">
        <v>5</v>
      </c>
      <c r="E24" s="7">
        <f>D24*F20*G20</f>
        <v>42010.5</v>
      </c>
      <c r="G24" s="17"/>
    </row>
    <row r="25" spans="1:7">
      <c r="A25" s="6" t="s">
        <v>52</v>
      </c>
      <c r="B25" s="8" t="s">
        <v>68</v>
      </c>
      <c r="C25" s="3" t="s">
        <v>26</v>
      </c>
      <c r="D25" s="3"/>
      <c r="E25" s="19">
        <v>0</v>
      </c>
      <c r="G25" s="17"/>
    </row>
    <row r="26" spans="1:7">
      <c r="A26" s="6" t="s">
        <v>53</v>
      </c>
      <c r="B26" s="8" t="s">
        <v>68</v>
      </c>
      <c r="C26" s="3" t="s">
        <v>26</v>
      </c>
      <c r="D26" s="3"/>
      <c r="E26" s="18">
        <v>2130.1999999999998</v>
      </c>
      <c r="G26" s="17"/>
    </row>
    <row r="27" spans="1:7">
      <c r="A27" s="6" t="s">
        <v>54</v>
      </c>
      <c r="B27" s="8" t="s">
        <v>68</v>
      </c>
      <c r="C27" s="3" t="s">
        <v>26</v>
      </c>
      <c r="D27" s="3"/>
      <c r="E27" s="7">
        <v>6495.68</v>
      </c>
      <c r="G27" s="17"/>
    </row>
    <row r="28" spans="1:7">
      <c r="A28" s="6" t="s">
        <v>55</v>
      </c>
      <c r="B28" s="8" t="s">
        <v>68</v>
      </c>
      <c r="C28" s="3" t="s">
        <v>26</v>
      </c>
      <c r="D28" s="3"/>
      <c r="E28" s="2">
        <v>2974.11</v>
      </c>
      <c r="G28" s="17"/>
    </row>
    <row r="29" spans="1:7">
      <c r="A29" s="6" t="s">
        <v>25</v>
      </c>
      <c r="B29" s="8" t="s">
        <v>68</v>
      </c>
      <c r="C29" s="3" t="s">
        <v>26</v>
      </c>
      <c r="D29" s="3"/>
      <c r="E29" s="7">
        <v>960.92</v>
      </c>
      <c r="G29" s="17"/>
    </row>
    <row r="30" spans="1:7" ht="30">
      <c r="A30" s="37" t="s">
        <v>66</v>
      </c>
      <c r="B30" s="8" t="s">
        <v>67</v>
      </c>
      <c r="C30" s="38" t="s">
        <v>26</v>
      </c>
      <c r="D30" s="27"/>
      <c r="E30" s="7">
        <v>7517.1</v>
      </c>
      <c r="G30" s="17"/>
    </row>
    <row r="31" spans="1:7" s="13" customFormat="1" ht="14.25">
      <c r="A31" s="9" t="s">
        <v>27</v>
      </c>
      <c r="B31" s="10"/>
      <c r="C31" s="11"/>
      <c r="D31" s="11"/>
      <c r="E31" s="12">
        <f>SUM(E22:E30)</f>
        <v>169887.45300000001</v>
      </c>
    </row>
    <row r="33" spans="1:5" ht="29.25" customHeight="1">
      <c r="A33" s="85" t="s">
        <v>70</v>
      </c>
      <c r="B33" s="85"/>
      <c r="C33" s="85"/>
      <c r="D33" s="85"/>
      <c r="E33" s="85"/>
    </row>
    <row r="34" spans="1:5" ht="29.25" customHeight="1">
      <c r="A34" s="69" t="s">
        <v>18</v>
      </c>
      <c r="B34" s="69"/>
      <c r="C34" s="69"/>
      <c r="D34" s="69"/>
      <c r="E34" s="69"/>
    </row>
    <row r="35" spans="1:5">
      <c r="A35" s="69" t="s">
        <v>17</v>
      </c>
      <c r="B35" s="69"/>
      <c r="C35" s="69"/>
      <c r="D35" s="69"/>
      <c r="E35" s="69"/>
    </row>
    <row r="36" spans="1:5" ht="29.25" customHeight="1">
      <c r="A36" s="69" t="s">
        <v>29</v>
      </c>
      <c r="B36" s="69"/>
      <c r="C36" s="69"/>
      <c r="D36" s="69"/>
      <c r="E36" s="69"/>
    </row>
    <row r="37" spans="1:5" ht="29.25" customHeight="1">
      <c r="A37" s="29"/>
      <c r="B37" s="29"/>
      <c r="C37" s="29"/>
      <c r="D37" s="29"/>
      <c r="E37" s="29"/>
    </row>
    <row r="38" spans="1:5">
      <c r="A38" s="80" t="s">
        <v>5</v>
      </c>
      <c r="B38" s="80"/>
      <c r="C38" s="80"/>
      <c r="D38" s="80"/>
      <c r="E38" s="80"/>
    </row>
    <row r="39" spans="1:5">
      <c r="A39" s="69" t="s">
        <v>15</v>
      </c>
      <c r="B39" s="69"/>
      <c r="C39" s="69"/>
      <c r="D39" s="69"/>
      <c r="E39" s="69"/>
    </row>
    <row r="40" spans="1:5" ht="12" customHeight="1">
      <c r="A40" s="83" t="s">
        <v>28</v>
      </c>
      <c r="B40" s="83"/>
      <c r="C40" s="83"/>
      <c r="D40" s="83"/>
      <c r="E40" s="83"/>
    </row>
    <row r="41" spans="1:5">
      <c r="B41" s="84" t="s">
        <v>16</v>
      </c>
      <c r="C41" s="84"/>
      <c r="D41" s="84"/>
      <c r="E41" s="5" t="s">
        <v>6</v>
      </c>
    </row>
    <row r="42" spans="1:5">
      <c r="A42" s="30"/>
      <c r="B42" s="30"/>
      <c r="C42" s="30"/>
      <c r="D42" s="30"/>
      <c r="E42" s="30"/>
    </row>
    <row r="43" spans="1:5" ht="14.25" customHeight="1">
      <c r="A43" s="83" t="s">
        <v>49</v>
      </c>
      <c r="B43" s="83"/>
      <c r="C43" s="83"/>
      <c r="D43" s="83"/>
      <c r="E43" s="83"/>
    </row>
    <row r="44" spans="1:5">
      <c r="B44" s="84" t="s">
        <v>16</v>
      </c>
      <c r="C44" s="84"/>
      <c r="D44" s="84"/>
      <c r="E44" s="5" t="s">
        <v>6</v>
      </c>
    </row>
    <row r="45" spans="1:5">
      <c r="A45" s="2" t="s">
        <v>35</v>
      </c>
    </row>
    <row r="46" spans="1:5">
      <c r="A46" s="13" t="s">
        <v>30</v>
      </c>
    </row>
    <row r="47" spans="1:5">
      <c r="A47" s="2" t="s">
        <v>40</v>
      </c>
      <c r="B47" s="14">
        <f>'1 кв'!B55</f>
        <v>-7987.5030000000261</v>
      </c>
    </row>
    <row r="48" spans="1:5">
      <c r="A48" s="32" t="s">
        <v>69</v>
      </c>
      <c r="B48" s="15"/>
    </row>
    <row r="49" spans="1:2">
      <c r="A49" s="2" t="s">
        <v>37</v>
      </c>
      <c r="B49" s="15">
        <f>179193.11-101.85</f>
        <v>179091.25999999998</v>
      </c>
    </row>
    <row r="50" spans="1:2">
      <c r="A50" s="2" t="s">
        <v>45</v>
      </c>
      <c r="B50" s="15">
        <f>350*3</f>
        <v>1050</v>
      </c>
    </row>
    <row r="51" spans="1:2">
      <c r="A51" s="2" t="s">
        <v>46</v>
      </c>
      <c r="B51" s="15">
        <f>150*3</f>
        <v>450</v>
      </c>
    </row>
    <row r="52" spans="1:2">
      <c r="A52" s="2" t="s">
        <v>42</v>
      </c>
      <c r="B52" s="20">
        <f>3*330</f>
        <v>990</v>
      </c>
    </row>
    <row r="53" spans="1:2">
      <c r="A53" s="2" t="s">
        <v>36</v>
      </c>
      <c r="B53" s="15">
        <f>E31</f>
        <v>169887.45300000001</v>
      </c>
    </row>
    <row r="54" spans="1:2">
      <c r="A54" s="16" t="s">
        <v>39</v>
      </c>
      <c r="B54" s="14">
        <f>B47+B49+B50+B52+B51-B53</f>
        <v>3706.3039999999455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8:E38"/>
    <mergeCell ref="A14:E14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39:E39"/>
    <mergeCell ref="A40:E40"/>
    <mergeCell ref="B41:D41"/>
    <mergeCell ref="A43:E43"/>
    <mergeCell ref="B44:D4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5"/>
  <sheetViews>
    <sheetView view="pageBreakPreview" topLeftCell="A19" zoomScaleSheetLayoutView="100" workbookViewId="0">
      <selection activeCell="A47" sqref="A47"/>
    </sheetView>
  </sheetViews>
  <sheetFormatPr defaultColWidth="9.140625" defaultRowHeight="1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>
      <c r="A1" s="70" t="s">
        <v>9</v>
      </c>
      <c r="B1" s="70"/>
      <c r="C1" s="70"/>
      <c r="D1" s="70"/>
      <c r="E1" s="70"/>
    </row>
    <row r="2" spans="1:5" ht="33.75" customHeight="1">
      <c r="A2" s="71" t="s">
        <v>10</v>
      </c>
      <c r="B2" s="72"/>
      <c r="C2" s="72"/>
      <c r="D2" s="72"/>
      <c r="E2" s="72"/>
    </row>
    <row r="3" spans="1:5">
      <c r="A3" s="73" t="s">
        <v>71</v>
      </c>
      <c r="B3" s="73"/>
      <c r="C3" s="73"/>
      <c r="D3" s="73"/>
      <c r="E3" s="73"/>
    </row>
    <row r="4" spans="1:5" s="1" customFormat="1" ht="15.75">
      <c r="A4" s="21" t="s">
        <v>11</v>
      </c>
      <c r="B4" s="4"/>
      <c r="C4" s="4"/>
      <c r="D4" s="74" t="s">
        <v>72</v>
      </c>
      <c r="E4" s="74"/>
    </row>
    <row r="5" spans="1:5" ht="12" customHeight="1">
      <c r="A5" s="35"/>
      <c r="B5" s="4"/>
      <c r="C5" s="4"/>
      <c r="D5" s="4"/>
      <c r="E5" s="4"/>
    </row>
    <row r="6" spans="1:5">
      <c r="A6" s="69" t="s">
        <v>0</v>
      </c>
      <c r="B6" s="69"/>
      <c r="C6" s="69"/>
      <c r="D6" s="69"/>
      <c r="E6" s="69"/>
    </row>
    <row r="7" spans="1:5">
      <c r="A7" s="75" t="s">
        <v>22</v>
      </c>
      <c r="B7" s="75"/>
      <c r="C7" s="75"/>
      <c r="D7" s="75"/>
      <c r="E7" s="75"/>
    </row>
    <row r="8" spans="1:5">
      <c r="A8" s="76" t="s">
        <v>1</v>
      </c>
      <c r="B8" s="76"/>
      <c r="C8" s="76"/>
      <c r="D8" s="76"/>
      <c r="E8" s="76"/>
    </row>
    <row r="9" spans="1:5">
      <c r="A9" s="69" t="s">
        <v>47</v>
      </c>
      <c r="B9" s="69"/>
      <c r="C9" s="69"/>
      <c r="D9" s="69"/>
      <c r="E9" s="69"/>
    </row>
    <row r="10" spans="1:5" ht="27.75" customHeight="1">
      <c r="A10" s="77" t="s">
        <v>32</v>
      </c>
      <c r="B10" s="78"/>
      <c r="C10" s="78"/>
      <c r="D10" s="78"/>
      <c r="E10" s="78"/>
    </row>
    <row r="11" spans="1:5" ht="30.75" customHeight="1">
      <c r="A11" s="69" t="s">
        <v>48</v>
      </c>
      <c r="B11" s="69"/>
      <c r="C11" s="69"/>
      <c r="D11" s="69"/>
      <c r="E11" s="69"/>
    </row>
    <row r="12" spans="1:5">
      <c r="A12" s="76" t="s">
        <v>12</v>
      </c>
      <c r="B12" s="79"/>
      <c r="C12" s="79"/>
      <c r="D12" s="79"/>
      <c r="E12" s="79"/>
    </row>
    <row r="13" spans="1:5">
      <c r="A13" s="69" t="s">
        <v>19</v>
      </c>
      <c r="B13" s="69"/>
      <c r="C13" s="69"/>
      <c r="D13" s="69"/>
      <c r="E13" s="69"/>
    </row>
    <row r="14" spans="1:5">
      <c r="A14" s="76" t="s">
        <v>2</v>
      </c>
      <c r="B14" s="79"/>
      <c r="C14" s="79"/>
      <c r="D14" s="79"/>
      <c r="E14" s="79"/>
    </row>
    <row r="15" spans="1:5">
      <c r="A15" s="69" t="s">
        <v>20</v>
      </c>
      <c r="B15" s="69"/>
      <c r="C15" s="69"/>
      <c r="D15" s="69"/>
      <c r="E15" s="69"/>
    </row>
    <row r="16" spans="1:5">
      <c r="A16" s="76" t="s">
        <v>13</v>
      </c>
      <c r="B16" s="79"/>
      <c r="C16" s="79"/>
      <c r="D16" s="79"/>
      <c r="E16" s="79"/>
    </row>
    <row r="17" spans="1:7" ht="30" customHeight="1">
      <c r="A17" s="69" t="s">
        <v>14</v>
      </c>
      <c r="B17" s="69"/>
      <c r="C17" s="69"/>
      <c r="D17" s="69"/>
      <c r="E17" s="69"/>
    </row>
    <row r="18" spans="1:7" ht="62.25" customHeight="1">
      <c r="A18" s="69" t="s">
        <v>23</v>
      </c>
      <c r="B18" s="69"/>
      <c r="C18" s="69"/>
      <c r="D18" s="69"/>
      <c r="E18" s="69"/>
    </row>
    <row r="19" spans="1:7" ht="29.25" customHeight="1">
      <c r="A19" s="81" t="s">
        <v>24</v>
      </c>
      <c r="B19" s="81"/>
      <c r="C19" s="81"/>
      <c r="D19" s="81"/>
      <c r="E19" s="81"/>
    </row>
    <row r="20" spans="1:7">
      <c r="A20" s="81"/>
      <c r="B20" s="81"/>
      <c r="C20" s="81"/>
      <c r="D20" s="81"/>
      <c r="E20" s="81"/>
      <c r="F20" s="2">
        <v>2798.9</v>
      </c>
      <c r="G20" s="2">
        <v>3</v>
      </c>
    </row>
    <row r="21" spans="1:7" ht="114.75">
      <c r="A21" s="8" t="s">
        <v>33</v>
      </c>
      <c r="B21" s="8" t="s">
        <v>8</v>
      </c>
      <c r="C21" s="8" t="s">
        <v>3</v>
      </c>
      <c r="D21" s="8" t="s">
        <v>34</v>
      </c>
      <c r="E21" s="8" t="s">
        <v>7</v>
      </c>
    </row>
    <row r="22" spans="1:7" ht="38.25">
      <c r="A22" s="6" t="s">
        <v>43</v>
      </c>
      <c r="B22" s="8" t="s">
        <v>41</v>
      </c>
      <c r="C22" s="3" t="s">
        <v>4</v>
      </c>
      <c r="D22" s="3">
        <v>13.86</v>
      </c>
      <c r="E22" s="7">
        <f>D22*F20*G20</f>
        <v>116378.262</v>
      </c>
      <c r="G22" s="17"/>
    </row>
    <row r="23" spans="1:7">
      <c r="A23" s="6" t="s">
        <v>38</v>
      </c>
      <c r="B23" s="8" t="s">
        <v>21</v>
      </c>
      <c r="C23" s="3" t="s">
        <v>4</v>
      </c>
      <c r="D23" s="3">
        <v>5.42</v>
      </c>
      <c r="E23" s="7">
        <f>D23*F20*G20</f>
        <v>45510.114000000001</v>
      </c>
      <c r="G23" s="17"/>
    </row>
    <row r="24" spans="1:7" ht="30">
      <c r="A24" s="6" t="s">
        <v>50</v>
      </c>
      <c r="B24" s="8" t="s">
        <v>73</v>
      </c>
      <c r="C24" s="3" t="s">
        <v>51</v>
      </c>
      <c r="D24" s="3"/>
      <c r="E24" s="7">
        <v>2297.4899999999998</v>
      </c>
      <c r="G24" s="17"/>
    </row>
    <row r="25" spans="1:7">
      <c r="A25" s="6" t="s">
        <v>52</v>
      </c>
      <c r="B25" s="8" t="s">
        <v>73</v>
      </c>
      <c r="C25" s="3" t="s">
        <v>26</v>
      </c>
      <c r="D25" s="3"/>
      <c r="E25" s="19">
        <v>4637.45</v>
      </c>
      <c r="G25" s="17"/>
    </row>
    <row r="26" spans="1:7">
      <c r="A26" s="6" t="s">
        <v>53</v>
      </c>
      <c r="B26" s="8" t="s">
        <v>73</v>
      </c>
      <c r="C26" s="3" t="s">
        <v>26</v>
      </c>
      <c r="D26" s="3"/>
      <c r="E26" s="19">
        <v>4530.08</v>
      </c>
      <c r="G26" s="17"/>
    </row>
    <row r="27" spans="1:7">
      <c r="A27" s="6" t="s">
        <v>54</v>
      </c>
      <c r="B27" s="8" t="s">
        <v>73</v>
      </c>
      <c r="C27" s="3" t="s">
        <v>26</v>
      </c>
      <c r="D27" s="3"/>
      <c r="E27" s="19">
        <v>6599.35</v>
      </c>
      <c r="G27" s="17"/>
    </row>
    <row r="28" spans="1:7">
      <c r="A28" s="6" t="s">
        <v>55</v>
      </c>
      <c r="B28" s="8" t="s">
        <v>73</v>
      </c>
      <c r="C28" s="3" t="s">
        <v>26</v>
      </c>
      <c r="D28" s="3"/>
      <c r="E28" s="2">
        <v>13499.2</v>
      </c>
      <c r="G28" s="17"/>
    </row>
    <row r="29" spans="1:7">
      <c r="A29" s="6" t="s">
        <v>25</v>
      </c>
      <c r="B29" s="8" t="s">
        <v>73</v>
      </c>
      <c r="C29" s="3" t="s">
        <v>26</v>
      </c>
      <c r="D29" s="3"/>
      <c r="E29" s="7">
        <v>0</v>
      </c>
      <c r="G29" s="17"/>
    </row>
    <row r="30" spans="1:7" ht="15.75">
      <c r="A30" s="39" t="s">
        <v>74</v>
      </c>
      <c r="B30" s="8" t="s">
        <v>75</v>
      </c>
      <c r="C30" s="3" t="s">
        <v>62</v>
      </c>
      <c r="D30" s="3">
        <v>6</v>
      </c>
      <c r="E30" s="7">
        <f>D30*235.95</f>
        <v>1415.6999999999998</v>
      </c>
      <c r="G30" s="17"/>
    </row>
    <row r="31" spans="1:7">
      <c r="A31" s="37"/>
      <c r="B31" s="8"/>
      <c r="C31" s="38"/>
      <c r="D31" s="27"/>
      <c r="E31" s="7"/>
      <c r="G31" s="17"/>
    </row>
    <row r="32" spans="1:7" s="13" customFormat="1" ht="14.25">
      <c r="A32" s="9" t="s">
        <v>27</v>
      </c>
      <c r="B32" s="10"/>
      <c r="C32" s="11"/>
      <c r="D32" s="11"/>
      <c r="E32" s="12">
        <f>SUM(E22:E31)</f>
        <v>194867.64600000001</v>
      </c>
    </row>
    <row r="34" spans="1:5" ht="29.25" customHeight="1">
      <c r="A34" s="85" t="s">
        <v>77</v>
      </c>
      <c r="B34" s="85"/>
      <c r="C34" s="85"/>
      <c r="D34" s="85"/>
      <c r="E34" s="85"/>
    </row>
    <row r="35" spans="1:5" ht="29.25" customHeight="1">
      <c r="A35" s="69" t="s">
        <v>18</v>
      </c>
      <c r="B35" s="69"/>
      <c r="C35" s="69"/>
      <c r="D35" s="69"/>
      <c r="E35" s="69"/>
    </row>
    <row r="36" spans="1:5">
      <c r="A36" s="69" t="s">
        <v>17</v>
      </c>
      <c r="B36" s="69"/>
      <c r="C36" s="69"/>
      <c r="D36" s="69"/>
      <c r="E36" s="69"/>
    </row>
    <row r="37" spans="1:5" ht="29.25" customHeight="1">
      <c r="A37" s="69" t="s">
        <v>29</v>
      </c>
      <c r="B37" s="69"/>
      <c r="C37" s="69"/>
      <c r="D37" s="69"/>
      <c r="E37" s="69"/>
    </row>
    <row r="38" spans="1:5" ht="29.25" customHeight="1">
      <c r="A38" s="33"/>
      <c r="B38" s="33"/>
      <c r="C38" s="33"/>
      <c r="D38" s="33"/>
      <c r="E38" s="33"/>
    </row>
    <row r="39" spans="1:5">
      <c r="A39" s="80" t="s">
        <v>5</v>
      </c>
      <c r="B39" s="80"/>
      <c r="C39" s="80"/>
      <c r="D39" s="80"/>
      <c r="E39" s="80"/>
    </row>
    <row r="40" spans="1:5">
      <c r="A40" s="69" t="s">
        <v>15</v>
      </c>
      <c r="B40" s="69"/>
      <c r="C40" s="69"/>
      <c r="D40" s="69"/>
      <c r="E40" s="69"/>
    </row>
    <row r="41" spans="1:5" ht="12" customHeight="1">
      <c r="A41" s="83" t="s">
        <v>28</v>
      </c>
      <c r="B41" s="83"/>
      <c r="C41" s="83"/>
      <c r="D41" s="83"/>
      <c r="E41" s="83"/>
    </row>
    <row r="42" spans="1:5">
      <c r="B42" s="84" t="s">
        <v>16</v>
      </c>
      <c r="C42" s="84"/>
      <c r="D42" s="84"/>
      <c r="E42" s="5" t="s">
        <v>6</v>
      </c>
    </row>
    <row r="43" spans="1:5">
      <c r="A43" s="34"/>
      <c r="B43" s="34"/>
      <c r="C43" s="34"/>
      <c r="D43" s="34"/>
      <c r="E43" s="34"/>
    </row>
    <row r="44" spans="1:5" ht="14.25" customHeight="1">
      <c r="A44" s="83" t="s">
        <v>49</v>
      </c>
      <c r="B44" s="83"/>
      <c r="C44" s="83"/>
      <c r="D44" s="83"/>
      <c r="E44" s="83"/>
    </row>
    <row r="45" spans="1:5">
      <c r="B45" s="84" t="s">
        <v>16</v>
      </c>
      <c r="C45" s="84"/>
      <c r="D45" s="84"/>
      <c r="E45" s="5" t="s">
        <v>6</v>
      </c>
    </row>
    <row r="46" spans="1:5">
      <c r="A46" s="2" t="s">
        <v>78</v>
      </c>
    </row>
    <row r="47" spans="1:5">
      <c r="A47" s="13" t="s">
        <v>30</v>
      </c>
    </row>
    <row r="48" spans="1:5">
      <c r="A48" s="2" t="s">
        <v>40</v>
      </c>
      <c r="B48" s="14">
        <f>'2кв'!B54</f>
        <v>3706.3039999999455</v>
      </c>
    </row>
    <row r="49" spans="1:2">
      <c r="A49" s="36" t="s">
        <v>76</v>
      </c>
      <c r="B49" s="15"/>
    </row>
    <row r="50" spans="1:2">
      <c r="A50" s="2" t="s">
        <v>37</v>
      </c>
      <c r="B50" s="15">
        <v>181931.78</v>
      </c>
    </row>
    <row r="51" spans="1:2">
      <c r="A51" s="2" t="s">
        <v>45</v>
      </c>
      <c r="B51" s="15">
        <f>350*3</f>
        <v>1050</v>
      </c>
    </row>
    <row r="52" spans="1:2">
      <c r="A52" s="2" t="s">
        <v>46</v>
      </c>
      <c r="B52" s="15">
        <f>150*3</f>
        <v>450</v>
      </c>
    </row>
    <row r="53" spans="1:2">
      <c r="A53" s="2" t="s">
        <v>42</v>
      </c>
      <c r="B53" s="20">
        <f>3*330</f>
        <v>990</v>
      </c>
    </row>
    <row r="54" spans="1:2">
      <c r="A54" s="2" t="s">
        <v>36</v>
      </c>
      <c r="B54" s="15">
        <f>E32</f>
        <v>194867.64600000001</v>
      </c>
    </row>
    <row r="55" spans="1:2">
      <c r="A55" s="16" t="s">
        <v>39</v>
      </c>
      <c r="B55" s="14">
        <f>B48+B50+B51+B53+B52-B54</f>
        <v>-6739.5620000000636</v>
      </c>
    </row>
  </sheetData>
  <mergeCells count="29">
    <mergeCell ref="A40:E40"/>
    <mergeCell ref="A41:E41"/>
    <mergeCell ref="B42:D42"/>
    <mergeCell ref="A44:E44"/>
    <mergeCell ref="B45:D45"/>
    <mergeCell ref="A39:E39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5"/>
  <sheetViews>
    <sheetView view="pageBreakPreview" topLeftCell="A2" zoomScaleSheetLayoutView="100" workbookViewId="0">
      <selection activeCell="E33" sqref="E33"/>
    </sheetView>
  </sheetViews>
  <sheetFormatPr defaultColWidth="9.140625" defaultRowHeight="1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>
      <c r="A1" s="70" t="s">
        <v>9</v>
      </c>
      <c r="B1" s="70"/>
      <c r="C1" s="70"/>
      <c r="D1" s="70"/>
      <c r="E1" s="70"/>
    </row>
    <row r="2" spans="1:5" ht="33.75" customHeight="1">
      <c r="A2" s="71" t="s">
        <v>10</v>
      </c>
      <c r="B2" s="72"/>
      <c r="C2" s="72"/>
      <c r="D2" s="72"/>
      <c r="E2" s="72"/>
    </row>
    <row r="3" spans="1:5">
      <c r="A3" s="73" t="s">
        <v>79</v>
      </c>
      <c r="B3" s="73"/>
      <c r="C3" s="73"/>
      <c r="D3" s="73"/>
      <c r="E3" s="73"/>
    </row>
    <row r="4" spans="1:5" s="1" customFormat="1" ht="15.75">
      <c r="A4" s="21" t="s">
        <v>11</v>
      </c>
      <c r="B4" s="4"/>
      <c r="C4" s="4"/>
      <c r="D4" s="74" t="s">
        <v>80</v>
      </c>
      <c r="E4" s="74"/>
    </row>
    <row r="5" spans="1:5" ht="12" customHeight="1">
      <c r="A5" s="42"/>
      <c r="B5" s="4"/>
      <c r="C5" s="4"/>
      <c r="D5" s="4"/>
      <c r="E5" s="4"/>
    </row>
    <row r="6" spans="1:5">
      <c r="A6" s="69" t="s">
        <v>0</v>
      </c>
      <c r="B6" s="69"/>
      <c r="C6" s="69"/>
      <c r="D6" s="69"/>
      <c r="E6" s="69"/>
    </row>
    <row r="7" spans="1:5">
      <c r="A7" s="75" t="s">
        <v>22</v>
      </c>
      <c r="B7" s="75"/>
      <c r="C7" s="75"/>
      <c r="D7" s="75"/>
      <c r="E7" s="75"/>
    </row>
    <row r="8" spans="1:5">
      <c r="A8" s="76" t="s">
        <v>1</v>
      </c>
      <c r="B8" s="76"/>
      <c r="C8" s="76"/>
      <c r="D8" s="76"/>
      <c r="E8" s="76"/>
    </row>
    <row r="9" spans="1:5">
      <c r="A9" s="69" t="s">
        <v>47</v>
      </c>
      <c r="B9" s="69"/>
      <c r="C9" s="69"/>
      <c r="D9" s="69"/>
      <c r="E9" s="69"/>
    </row>
    <row r="10" spans="1:5" ht="27.75" customHeight="1">
      <c r="A10" s="77" t="s">
        <v>32</v>
      </c>
      <c r="B10" s="78"/>
      <c r="C10" s="78"/>
      <c r="D10" s="78"/>
      <c r="E10" s="78"/>
    </row>
    <row r="11" spans="1:5" ht="30.75" customHeight="1">
      <c r="A11" s="69" t="s">
        <v>48</v>
      </c>
      <c r="B11" s="69"/>
      <c r="C11" s="69"/>
      <c r="D11" s="69"/>
      <c r="E11" s="69"/>
    </row>
    <row r="12" spans="1:5">
      <c r="A12" s="76" t="s">
        <v>12</v>
      </c>
      <c r="B12" s="79"/>
      <c r="C12" s="79"/>
      <c r="D12" s="79"/>
      <c r="E12" s="79"/>
    </row>
    <row r="13" spans="1:5">
      <c r="A13" s="69" t="s">
        <v>19</v>
      </c>
      <c r="B13" s="69"/>
      <c r="C13" s="69"/>
      <c r="D13" s="69"/>
      <c r="E13" s="69"/>
    </row>
    <row r="14" spans="1:5">
      <c r="A14" s="76" t="s">
        <v>2</v>
      </c>
      <c r="B14" s="79"/>
      <c r="C14" s="79"/>
      <c r="D14" s="79"/>
      <c r="E14" s="79"/>
    </row>
    <row r="15" spans="1:5">
      <c r="A15" s="69" t="s">
        <v>20</v>
      </c>
      <c r="B15" s="69"/>
      <c r="C15" s="69"/>
      <c r="D15" s="69"/>
      <c r="E15" s="69"/>
    </row>
    <row r="16" spans="1:5">
      <c r="A16" s="76" t="s">
        <v>13</v>
      </c>
      <c r="B16" s="79"/>
      <c r="C16" s="79"/>
      <c r="D16" s="79"/>
      <c r="E16" s="79"/>
    </row>
    <row r="17" spans="1:7" ht="30" customHeight="1">
      <c r="A17" s="69" t="s">
        <v>14</v>
      </c>
      <c r="B17" s="69"/>
      <c r="C17" s="69"/>
      <c r="D17" s="69"/>
      <c r="E17" s="69"/>
    </row>
    <row r="18" spans="1:7" ht="62.25" customHeight="1">
      <c r="A18" s="69" t="s">
        <v>23</v>
      </c>
      <c r="B18" s="69"/>
      <c r="C18" s="69"/>
      <c r="D18" s="69"/>
      <c r="E18" s="69"/>
    </row>
    <row r="19" spans="1:7" ht="29.25" customHeight="1">
      <c r="A19" s="81" t="s">
        <v>24</v>
      </c>
      <c r="B19" s="81"/>
      <c r="C19" s="81"/>
      <c r="D19" s="81"/>
      <c r="E19" s="81"/>
    </row>
    <row r="20" spans="1:7">
      <c r="A20" s="81"/>
      <c r="B20" s="81"/>
      <c r="C20" s="81"/>
      <c r="D20" s="81"/>
      <c r="E20" s="81"/>
      <c r="F20" s="2">
        <v>2798.9</v>
      </c>
      <c r="G20" s="2">
        <v>3</v>
      </c>
    </row>
    <row r="21" spans="1:7" ht="114.75">
      <c r="A21" s="8" t="s">
        <v>33</v>
      </c>
      <c r="B21" s="8" t="s">
        <v>8</v>
      </c>
      <c r="C21" s="8" t="s">
        <v>3</v>
      </c>
      <c r="D21" s="8" t="s">
        <v>34</v>
      </c>
      <c r="E21" s="8" t="s">
        <v>7</v>
      </c>
    </row>
    <row r="22" spans="1:7" ht="38.25">
      <c r="A22" s="6" t="s">
        <v>43</v>
      </c>
      <c r="B22" s="8" t="s">
        <v>41</v>
      </c>
      <c r="C22" s="3" t="s">
        <v>4</v>
      </c>
      <c r="D22" s="3">
        <v>13.86</v>
      </c>
      <c r="E22" s="7">
        <f>D22*F20*G20</f>
        <v>116378.262</v>
      </c>
      <c r="G22" s="17"/>
    </row>
    <row r="23" spans="1:7">
      <c r="A23" s="6" t="s">
        <v>38</v>
      </c>
      <c r="B23" s="8" t="s">
        <v>21</v>
      </c>
      <c r="C23" s="3" t="s">
        <v>4</v>
      </c>
      <c r="D23" s="3">
        <v>5.42</v>
      </c>
      <c r="E23" s="7">
        <f>D23*F20*G20</f>
        <v>45510.114000000001</v>
      </c>
      <c r="G23" s="17"/>
    </row>
    <row r="24" spans="1:7" ht="30">
      <c r="A24" s="6" t="s">
        <v>50</v>
      </c>
      <c r="B24" s="8" t="s">
        <v>57</v>
      </c>
      <c r="C24" s="3" t="s">
        <v>51</v>
      </c>
      <c r="D24" s="3"/>
      <c r="E24" s="7"/>
      <c r="G24" s="17"/>
    </row>
    <row r="25" spans="1:7">
      <c r="A25" s="6" t="s">
        <v>52</v>
      </c>
      <c r="B25" s="8" t="s">
        <v>57</v>
      </c>
      <c r="C25" s="3" t="s">
        <v>26</v>
      </c>
      <c r="D25" s="3"/>
      <c r="E25" s="19">
        <v>1839.99</v>
      </c>
      <c r="G25" s="17"/>
    </row>
    <row r="26" spans="1:7">
      <c r="A26" s="6" t="s">
        <v>53</v>
      </c>
      <c r="B26" s="8" t="s">
        <v>57</v>
      </c>
      <c r="C26" s="3" t="s">
        <v>26</v>
      </c>
      <c r="D26" s="3"/>
      <c r="E26" s="19">
        <v>2265.04</v>
      </c>
      <c r="G26" s="17"/>
    </row>
    <row r="27" spans="1:7">
      <c r="A27" s="6" t="s">
        <v>54</v>
      </c>
      <c r="B27" s="8" t="s">
        <v>57</v>
      </c>
      <c r="C27" s="3" t="s">
        <v>26</v>
      </c>
      <c r="D27" s="3"/>
      <c r="E27" s="19">
        <v>6050.05</v>
      </c>
      <c r="G27" s="17"/>
    </row>
    <row r="28" spans="1:7">
      <c r="A28" s="6" t="s">
        <v>55</v>
      </c>
      <c r="B28" s="8" t="s">
        <v>57</v>
      </c>
      <c r="C28" s="3" t="s">
        <v>26</v>
      </c>
      <c r="D28" s="3"/>
      <c r="E28" s="2">
        <v>-627.44000000000005</v>
      </c>
      <c r="G28" s="17"/>
    </row>
    <row r="29" spans="1:7">
      <c r="A29" s="6" t="s">
        <v>25</v>
      </c>
      <c r="B29" s="8" t="s">
        <v>57</v>
      </c>
      <c r="C29" s="3" t="s">
        <v>26</v>
      </c>
      <c r="D29" s="3"/>
      <c r="E29" s="7">
        <f>1500+95.3</f>
        <v>1595.3</v>
      </c>
      <c r="G29" s="17"/>
    </row>
    <row r="30" spans="1:7" ht="30">
      <c r="A30" s="44" t="s">
        <v>81</v>
      </c>
      <c r="B30" s="8" t="s">
        <v>82</v>
      </c>
      <c r="C30" s="3" t="s">
        <v>26</v>
      </c>
      <c r="D30" s="3"/>
      <c r="E30" s="7">
        <v>11893.74</v>
      </c>
      <c r="G30" s="17"/>
    </row>
    <row r="31" spans="1:7">
      <c r="A31" s="37"/>
      <c r="B31" s="8"/>
      <c r="C31" s="38"/>
      <c r="D31" s="27"/>
      <c r="E31" s="7"/>
      <c r="G31" s="17"/>
    </row>
    <row r="32" spans="1:7" s="13" customFormat="1" ht="14.25">
      <c r="A32" s="9" t="s">
        <v>27</v>
      </c>
      <c r="B32" s="10"/>
      <c r="C32" s="11"/>
      <c r="D32" s="11"/>
      <c r="E32" s="12">
        <f>SUM(E22:E31)</f>
        <v>184905.05599999995</v>
      </c>
    </row>
    <row r="34" spans="1:5" ht="29.25" customHeight="1">
      <c r="A34" s="85" t="s">
        <v>83</v>
      </c>
      <c r="B34" s="85"/>
      <c r="C34" s="85"/>
      <c r="D34" s="85"/>
      <c r="E34" s="85"/>
    </row>
    <row r="35" spans="1:5" ht="29.25" customHeight="1">
      <c r="A35" s="69" t="s">
        <v>18</v>
      </c>
      <c r="B35" s="69"/>
      <c r="C35" s="69"/>
      <c r="D35" s="69"/>
      <c r="E35" s="69"/>
    </row>
    <row r="36" spans="1:5">
      <c r="A36" s="69" t="s">
        <v>17</v>
      </c>
      <c r="B36" s="69"/>
      <c r="C36" s="69"/>
      <c r="D36" s="69"/>
      <c r="E36" s="69"/>
    </row>
    <row r="37" spans="1:5" ht="29.25" customHeight="1">
      <c r="A37" s="69" t="s">
        <v>29</v>
      </c>
      <c r="B37" s="69"/>
      <c r="C37" s="69"/>
      <c r="D37" s="69"/>
      <c r="E37" s="69"/>
    </row>
    <row r="38" spans="1:5" ht="29.25" customHeight="1">
      <c r="A38" s="40"/>
      <c r="B38" s="40"/>
      <c r="C38" s="40"/>
      <c r="D38" s="40"/>
      <c r="E38" s="40"/>
    </row>
    <row r="39" spans="1:5">
      <c r="A39" s="80" t="s">
        <v>5</v>
      </c>
      <c r="B39" s="80"/>
      <c r="C39" s="80"/>
      <c r="D39" s="80"/>
      <c r="E39" s="80"/>
    </row>
    <row r="40" spans="1:5">
      <c r="A40" s="69" t="s">
        <v>15</v>
      </c>
      <c r="B40" s="69"/>
      <c r="C40" s="69"/>
      <c r="D40" s="69"/>
      <c r="E40" s="69"/>
    </row>
    <row r="41" spans="1:5" ht="12" customHeight="1">
      <c r="A41" s="83" t="s">
        <v>28</v>
      </c>
      <c r="B41" s="83"/>
      <c r="C41" s="83"/>
      <c r="D41" s="83"/>
      <c r="E41" s="83"/>
    </row>
    <row r="42" spans="1:5">
      <c r="B42" s="84" t="s">
        <v>16</v>
      </c>
      <c r="C42" s="84"/>
      <c r="D42" s="84"/>
      <c r="E42" s="5" t="s">
        <v>6</v>
      </c>
    </row>
    <row r="43" spans="1:5">
      <c r="A43" s="41"/>
      <c r="B43" s="41"/>
      <c r="C43" s="41"/>
      <c r="D43" s="41"/>
      <c r="E43" s="41"/>
    </row>
    <row r="44" spans="1:5" ht="14.25" customHeight="1">
      <c r="A44" s="83" t="s">
        <v>49</v>
      </c>
      <c r="B44" s="83"/>
      <c r="C44" s="83"/>
      <c r="D44" s="83"/>
      <c r="E44" s="83"/>
    </row>
    <row r="45" spans="1:5">
      <c r="B45" s="84" t="s">
        <v>16</v>
      </c>
      <c r="C45" s="84"/>
      <c r="D45" s="84"/>
      <c r="E45" s="5" t="s">
        <v>6</v>
      </c>
    </row>
    <row r="46" spans="1:5">
      <c r="A46" s="2" t="s">
        <v>78</v>
      </c>
    </row>
    <row r="47" spans="1:5">
      <c r="A47" s="13" t="s">
        <v>30</v>
      </c>
    </row>
    <row r="48" spans="1:5">
      <c r="A48" s="2" t="s">
        <v>40</v>
      </c>
      <c r="B48" s="14">
        <f>'3кв'!B55</f>
        <v>-6739.5620000000636</v>
      </c>
    </row>
    <row r="49" spans="1:2">
      <c r="A49" s="43" t="s">
        <v>84</v>
      </c>
      <c r="B49" s="15"/>
    </row>
    <row r="50" spans="1:2">
      <c r="A50" s="2" t="s">
        <v>37</v>
      </c>
      <c r="B50" s="15">
        <v>210173.08</v>
      </c>
    </row>
    <row r="51" spans="1:2">
      <c r="A51" s="2" t="s">
        <v>45</v>
      </c>
      <c r="B51" s="15">
        <f>350*3</f>
        <v>1050</v>
      </c>
    </row>
    <row r="52" spans="1:2">
      <c r="A52" s="2" t="s">
        <v>46</v>
      </c>
      <c r="B52" s="15">
        <f>150*3</f>
        <v>450</v>
      </c>
    </row>
    <row r="53" spans="1:2">
      <c r="A53" s="2" t="s">
        <v>42</v>
      </c>
      <c r="B53" s="20">
        <f>3*330</f>
        <v>990</v>
      </c>
    </row>
    <row r="54" spans="1:2">
      <c r="A54" s="2" t="s">
        <v>36</v>
      </c>
      <c r="B54" s="15">
        <f>E32</f>
        <v>184905.05599999995</v>
      </c>
    </row>
    <row r="55" spans="1:2">
      <c r="A55" s="16" t="s">
        <v>39</v>
      </c>
      <c r="B55" s="14">
        <f>B48+B50+B51+B53+B52-B54</f>
        <v>21018.46199999997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9:E39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40:E40"/>
    <mergeCell ref="A41:E41"/>
    <mergeCell ref="B42:D42"/>
    <mergeCell ref="A44:E44"/>
    <mergeCell ref="B45:D45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9"/>
  <sheetViews>
    <sheetView tabSelected="1" view="pageBreakPreview" topLeftCell="A28" zoomScaleSheetLayoutView="100" workbookViewId="0">
      <selection activeCell="A41" sqref="A41:XFD41"/>
    </sheetView>
  </sheetViews>
  <sheetFormatPr defaultRowHeight="15.75"/>
  <cols>
    <col min="1" max="1" width="10.5703125" style="1" customWidth="1"/>
    <col min="2" max="2" width="54.28515625" style="1" customWidth="1"/>
    <col min="3" max="3" width="16.140625" style="68" customWidth="1"/>
    <col min="4" max="4" width="16.14062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6" t="s">
        <v>85</v>
      </c>
      <c r="B1" s="86"/>
      <c r="C1" s="86"/>
      <c r="D1" s="45"/>
    </row>
    <row r="2" spans="1:5">
      <c r="A2" s="87" t="s">
        <v>86</v>
      </c>
      <c r="B2" s="87"/>
      <c r="C2" s="87"/>
      <c r="D2" s="46"/>
    </row>
    <row r="3" spans="1:5">
      <c r="A3" s="87" t="s">
        <v>87</v>
      </c>
      <c r="B3" s="87"/>
      <c r="C3" s="87"/>
      <c r="D3" s="46"/>
    </row>
    <row r="4" spans="1:5">
      <c r="A4" s="86" t="s">
        <v>110</v>
      </c>
      <c r="B4" s="86"/>
      <c r="C4" s="86"/>
      <c r="D4" s="45"/>
    </row>
    <row r="5" spans="1:5">
      <c r="A5" s="88"/>
      <c r="B5" s="88"/>
      <c r="C5" s="88"/>
    </row>
    <row r="6" spans="1:5">
      <c r="A6" s="46"/>
      <c r="B6" s="47" t="s">
        <v>88</v>
      </c>
      <c r="C6" s="48">
        <f>'1 кв'!B48</f>
        <v>-39096.94</v>
      </c>
      <c r="D6" s="49"/>
    </row>
    <row r="7" spans="1:5">
      <c r="A7" s="50" t="s">
        <v>89</v>
      </c>
      <c r="B7" s="47" t="s">
        <v>111</v>
      </c>
      <c r="C7" s="51"/>
      <c r="D7" s="49"/>
    </row>
    <row r="8" spans="1:5">
      <c r="A8" s="46"/>
      <c r="B8" s="52" t="s">
        <v>90</v>
      </c>
      <c r="C8" s="51"/>
      <c r="D8" s="49"/>
    </row>
    <row r="9" spans="1:5">
      <c r="A9" s="46"/>
      <c r="B9" s="6" t="s">
        <v>114</v>
      </c>
      <c r="C9" s="51"/>
      <c r="D9" s="49"/>
    </row>
    <row r="10" spans="1:5">
      <c r="A10" s="46"/>
      <c r="B10" s="6" t="s">
        <v>112</v>
      </c>
      <c r="C10" s="51"/>
      <c r="D10" s="49"/>
    </row>
    <row r="11" spans="1:5">
      <c r="A11" s="46"/>
      <c r="B11" s="6" t="s">
        <v>115</v>
      </c>
      <c r="C11" s="51"/>
      <c r="D11" s="49"/>
    </row>
    <row r="12" spans="1:5">
      <c r="A12" s="46"/>
      <c r="B12" s="6" t="s">
        <v>113</v>
      </c>
      <c r="C12" s="51"/>
      <c r="D12" s="49"/>
    </row>
    <row r="13" spans="1:5">
      <c r="B13" s="53" t="s">
        <v>91</v>
      </c>
      <c r="C13" s="54">
        <f>'1 кв'!B50+'2кв'!B49+'3кв'!B50+'4кв'!B50</f>
        <v>770440.91999999993</v>
      </c>
      <c r="D13" s="55"/>
      <c r="E13" s="56"/>
    </row>
    <row r="14" spans="1:5">
      <c r="A14" s="50"/>
      <c r="B14" s="53" t="s">
        <v>92</v>
      </c>
      <c r="C14" s="54">
        <f>'1 кв'!B51+'2кв'!B50+'3кв'!B51+'4кв'!B51</f>
        <v>4200</v>
      </c>
      <c r="D14" s="55"/>
      <c r="E14" s="56"/>
    </row>
    <row r="15" spans="1:5">
      <c r="A15" s="50"/>
      <c r="B15" s="53" t="s">
        <v>42</v>
      </c>
      <c r="C15" s="54">
        <f>'1 кв'!B52+'2кв'!B51+'3кв'!B52+'4кв'!B52</f>
        <v>1800</v>
      </c>
      <c r="D15" s="55"/>
      <c r="E15" s="56"/>
    </row>
    <row r="16" spans="1:5">
      <c r="A16" s="50"/>
      <c r="B16" s="53" t="s">
        <v>93</v>
      </c>
      <c r="C16" s="54">
        <f>'1 кв'!B53+'2кв'!B52+'3кв'!B53+'4кв'!B53</f>
        <v>3960</v>
      </c>
      <c r="D16" s="55"/>
      <c r="E16" s="56"/>
    </row>
    <row r="17" spans="1:5">
      <c r="A17" s="57"/>
      <c r="B17" s="53" t="s">
        <v>94</v>
      </c>
      <c r="C17" s="51">
        <f>SUM(C13:C16)</f>
        <v>780400.91999999993</v>
      </c>
      <c r="D17" s="49"/>
      <c r="E17" s="56"/>
    </row>
    <row r="18" spans="1:5">
      <c r="B18" s="89"/>
      <c r="C18" s="90"/>
      <c r="D18" s="58"/>
    </row>
    <row r="19" spans="1:5">
      <c r="A19" s="59" t="s">
        <v>95</v>
      </c>
      <c r="B19" s="6" t="s">
        <v>96</v>
      </c>
      <c r="C19" s="54">
        <f>'1 кв'!E22+'2кв'!E22+'3кв'!E22+'4кв'!E22</f>
        <v>448354.41</v>
      </c>
      <c r="D19" s="58"/>
    </row>
    <row r="20" spans="1:5" ht="30">
      <c r="A20" s="59"/>
      <c r="B20" s="6" t="s">
        <v>56</v>
      </c>
      <c r="C20" s="54">
        <f>'1 кв'!E23</f>
        <v>3678.2999999999997</v>
      </c>
      <c r="D20" s="58"/>
    </row>
    <row r="21" spans="1:5">
      <c r="A21" s="59"/>
      <c r="B21" s="6" t="s">
        <v>38</v>
      </c>
      <c r="C21" s="54">
        <f>'1 кв'!E25+'2кв'!E24+'3кв'!E23+'4кв'!E23</f>
        <v>175041.228</v>
      </c>
      <c r="D21" s="58"/>
    </row>
    <row r="22" spans="1:5">
      <c r="A22" s="59"/>
      <c r="B22" s="6" t="s">
        <v>97</v>
      </c>
      <c r="C22" s="54">
        <f>'3кв'!E24</f>
        <v>2297.4899999999998</v>
      </c>
      <c r="D22" s="58"/>
    </row>
    <row r="23" spans="1:5">
      <c r="A23" s="59"/>
      <c r="B23" s="60" t="s">
        <v>52</v>
      </c>
      <c r="C23" s="54">
        <f>'1 кв'!E26+'2кв'!E25+'3кв'!E25+'4кв'!E25</f>
        <v>6477.44</v>
      </c>
      <c r="D23" s="58"/>
    </row>
    <row r="24" spans="1:5">
      <c r="B24" s="61" t="s">
        <v>53</v>
      </c>
      <c r="C24" s="54">
        <f>'1 кв'!E27+'2кв'!E26+'3кв'!E26+'4кв'!E26</f>
        <v>8925.32</v>
      </c>
      <c r="D24" s="58"/>
      <c r="E24" s="56"/>
    </row>
    <row r="25" spans="1:5">
      <c r="B25" s="60" t="s">
        <v>54</v>
      </c>
      <c r="C25" s="54">
        <f>'1 кв'!E28+'2кв'!E27+'3кв'!E27+'4кв'!E27</f>
        <v>28227.16</v>
      </c>
      <c r="D25" s="58"/>
      <c r="E25" s="56"/>
    </row>
    <row r="26" spans="1:5">
      <c r="B26" s="60" t="s">
        <v>55</v>
      </c>
      <c r="C26" s="54">
        <f>'1 кв'!E29+'2кв'!E28+'3кв'!E28+'4кв'!E28</f>
        <v>18819.980000000003</v>
      </c>
      <c r="D26" s="58"/>
    </row>
    <row r="27" spans="1:5">
      <c r="A27" s="59"/>
      <c r="B27" s="62" t="s">
        <v>25</v>
      </c>
      <c r="C27" s="54">
        <f>'1 кв'!E30+'2кв'!E29+'3кв'!E29+'4кв'!E29</f>
        <v>6108.36</v>
      </c>
      <c r="D27" s="58"/>
    </row>
    <row r="28" spans="1:5">
      <c r="A28" s="59"/>
      <c r="B28" s="63" t="s">
        <v>116</v>
      </c>
      <c r="C28" s="54">
        <f>'1 кв'!E31+'3кв'!E30</f>
        <v>2944.99</v>
      </c>
      <c r="D28" s="58"/>
    </row>
    <row r="29" spans="1:5">
      <c r="A29" s="59"/>
      <c r="B29" s="63" t="s">
        <v>98</v>
      </c>
      <c r="C29" s="54">
        <f>SUM(C31:C33)</f>
        <v>19410.84</v>
      </c>
      <c r="D29" s="58"/>
    </row>
    <row r="30" spans="1:5">
      <c r="A30" s="59"/>
      <c r="B30" s="62" t="s">
        <v>90</v>
      </c>
      <c r="C30" s="54"/>
      <c r="D30" s="58"/>
    </row>
    <row r="31" spans="1:5" ht="31.5">
      <c r="A31" s="59"/>
      <c r="B31" s="62" t="s">
        <v>99</v>
      </c>
      <c r="C31" s="54">
        <f>'2кв'!E30</f>
        <v>7517.1</v>
      </c>
      <c r="D31" s="58"/>
    </row>
    <row r="32" spans="1:5">
      <c r="A32" s="59"/>
      <c r="B32" s="62" t="s">
        <v>117</v>
      </c>
      <c r="C32" s="54">
        <f>'4кв'!E30</f>
        <v>11893.74</v>
      </c>
      <c r="D32" s="58"/>
    </row>
    <row r="33" spans="1:6" ht="18" customHeight="1">
      <c r="A33" s="59"/>
      <c r="B33" s="37"/>
      <c r="C33" s="54"/>
      <c r="D33" s="58"/>
    </row>
    <row r="34" spans="1:6">
      <c r="B34" s="64" t="s">
        <v>100</v>
      </c>
      <c r="C34" s="51">
        <f>SUM(C19:C29)</f>
        <v>720285.51799999981</v>
      </c>
      <c r="D34" s="58"/>
      <c r="E34" s="56"/>
      <c r="F34" s="56"/>
    </row>
    <row r="35" spans="1:6">
      <c r="B35" s="65" t="s">
        <v>101</v>
      </c>
      <c r="C35" s="48">
        <f>(C6+C17)-C34</f>
        <v>21018.462000000174</v>
      </c>
      <c r="D35" s="58"/>
      <c r="E35" s="56"/>
    </row>
    <row r="36" spans="1:6">
      <c r="B36" s="50" t="s">
        <v>102</v>
      </c>
      <c r="C36" s="50"/>
      <c r="D36" s="58"/>
    </row>
    <row r="37" spans="1:6">
      <c r="B37" s="50" t="s">
        <v>103</v>
      </c>
      <c r="C37" s="50">
        <v>98499.199999999997</v>
      </c>
      <c r="D37" s="58"/>
    </row>
    <row r="38" spans="1:6">
      <c r="B38" s="66" t="s">
        <v>104</v>
      </c>
      <c r="C38" s="66">
        <v>102243.42</v>
      </c>
      <c r="D38" s="58"/>
    </row>
    <row r="39" spans="1:6">
      <c r="B39" s="50" t="s">
        <v>105</v>
      </c>
      <c r="C39" s="50">
        <f>C38-C37</f>
        <v>3744.2200000000012</v>
      </c>
      <c r="D39" s="58"/>
    </row>
    <row r="40" spans="1:6">
      <c r="B40" s="50"/>
      <c r="C40" s="67"/>
      <c r="D40" s="58"/>
    </row>
    <row r="41" spans="1:6">
      <c r="B41" s="50"/>
      <c r="C41" s="67"/>
      <c r="D41" s="58"/>
    </row>
    <row r="42" spans="1:6">
      <c r="A42" s="1" t="s">
        <v>106</v>
      </c>
      <c r="B42" s="50" t="s">
        <v>107</v>
      </c>
      <c r="C42" s="67"/>
      <c r="D42" s="58"/>
    </row>
    <row r="43" spans="1:6">
      <c r="B43" s="50" t="s">
        <v>108</v>
      </c>
      <c r="C43" s="67"/>
      <c r="D43" s="58"/>
    </row>
    <row r="44" spans="1:6">
      <c r="B44" s="50" t="s">
        <v>109</v>
      </c>
      <c r="C44" s="67"/>
      <c r="D44" s="58"/>
    </row>
    <row r="45" spans="1:6">
      <c r="B45" s="50"/>
      <c r="C45" s="67"/>
      <c r="D45" s="58"/>
    </row>
    <row r="46" spans="1:6">
      <c r="B46" s="50"/>
      <c r="C46" s="67"/>
      <c r="D46" s="58"/>
    </row>
    <row r="47" spans="1:6">
      <c r="B47" s="50"/>
      <c r="C47" s="67"/>
      <c r="D47" s="58"/>
    </row>
    <row r="48" spans="1:6">
      <c r="B48" s="50"/>
      <c r="C48" s="67"/>
      <c r="D48" s="58"/>
    </row>
    <row r="49" spans="2:4">
      <c r="B49" s="50"/>
      <c r="C49" s="67"/>
      <c r="D49" s="58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кв</vt:lpstr>
      <vt:lpstr>2кв</vt:lpstr>
      <vt:lpstr>3кв</vt:lpstr>
      <vt:lpstr>4кв</vt:lpstr>
      <vt:lpstr>отчет</vt:lpstr>
      <vt:lpstr>'1 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2023-03-02T11:13:50Z</dcterms:modified>
</cp:coreProperties>
</file>