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65" windowWidth="14805" windowHeight="7950" activeTab="4"/>
  </bookViews>
  <sheets>
    <sheet name="1 кв" sheetId="20" r:id="rId1"/>
    <sheet name="2кв" sheetId="21" r:id="rId2"/>
    <sheet name="3кв" sheetId="22" r:id="rId3"/>
    <sheet name="4кв." sheetId="23" r:id="rId4"/>
    <sheet name="отчет" sheetId="24" r:id="rId5"/>
  </sheets>
  <definedNames>
    <definedName name="_xlnm.Print_Area" localSheetId="0">'1 кв'!$A$1:$E$52</definedName>
    <definedName name="_xlnm.Print_Area" localSheetId="1">'2кв'!$A$1:$E$50</definedName>
    <definedName name="_xlnm.Print_Area" localSheetId="2">'3кв'!$A$1:$E$54</definedName>
    <definedName name="_xlnm.Print_Area" localSheetId="3">'4кв.'!$A$1:$E$50</definedName>
    <definedName name="_xlnm.Print_Area" localSheetId="4">отчет!$A$1:$C$37</definedName>
  </definedNames>
  <calcPr calcId="124519"/>
</workbook>
</file>

<file path=xl/calcChain.xml><?xml version="1.0" encoding="utf-8"?>
<calcChain xmlns="http://schemas.openxmlformats.org/spreadsheetml/2006/main">
  <c r="C6" i="24"/>
  <c r="C20"/>
  <c r="C18" s="1"/>
  <c r="C8"/>
  <c r="C28"/>
  <c r="E24" i="23" l="1"/>
  <c r="C16" i="24" s="1"/>
  <c r="B48" i="23"/>
  <c r="B47"/>
  <c r="E23"/>
  <c r="E22"/>
  <c r="E26" s="1"/>
  <c r="B49" s="1"/>
  <c r="E27" i="22" l="1"/>
  <c r="E26"/>
  <c r="E25"/>
  <c r="B52" l="1"/>
  <c r="B51"/>
  <c r="E23"/>
  <c r="E22"/>
  <c r="E30" l="1"/>
  <c r="B53" s="1"/>
  <c r="B48" i="21"/>
  <c r="B47"/>
  <c r="E23"/>
  <c r="E22"/>
  <c r="E26" s="1"/>
  <c r="B49" l="1"/>
  <c r="B50" i="20"/>
  <c r="C10" i="24" s="1"/>
  <c r="E26" i="20"/>
  <c r="E27"/>
  <c r="C17" i="24" l="1"/>
  <c r="B49" i="20"/>
  <c r="E24"/>
  <c r="C14" i="24" s="1"/>
  <c r="E23" i="20"/>
  <c r="C15" i="24" s="1"/>
  <c r="E22" i="20"/>
  <c r="C13" i="24" l="1"/>
  <c r="E29" i="20"/>
  <c r="D11" i="24"/>
  <c r="C9"/>
  <c r="C11" s="1"/>
  <c r="B51" i="20"/>
  <c r="B52" s="1"/>
  <c r="B44" i="21" s="1"/>
  <c r="B50" s="1"/>
  <c r="B48" i="22" s="1"/>
  <c r="B54" s="1"/>
  <c r="B44" i="23" s="1"/>
  <c r="B50" s="1"/>
  <c r="D23" i="24" l="1"/>
  <c r="C22"/>
  <c r="C23" s="1"/>
</calcChain>
</file>

<file path=xl/sharedStrings.xml><?xml version="1.0" encoding="utf-8"?>
<sst xmlns="http://schemas.openxmlformats.org/spreadsheetml/2006/main" count="276" uniqueCount="102">
  <si>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</si>
  <si>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</si>
  <si>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</si>
  <si>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</si>
  <si>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</si>
  <si>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</si>
  <si>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</si>
  <si>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</si>
  <si>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</si>
  <si>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</si>
  <si>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</si>
  <si>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</si>
  <si>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</si>
  <si>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</si>
  <si>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</si>
  <si>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</si>
  <si>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</si>
  <si>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</si>
  <si>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</si>
  <si>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</si>
  <si>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</si>
  <si>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</si>
  <si>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</si>
  <si>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</si>
  <si>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</si>
  <si>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пер.Шмидта,15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</si>
  <si>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пер.Шмидта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</si>
  <si>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</si>
  <si>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</si>
  <si>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</si>
  <si>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</si>
  <si>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</si>
  <si>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Шевченко Г.А.</t>
  </si>
  <si>
    <t>Информация для собственников: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</si>
  <si>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№72  от   01.04.2016 г.</t>
    </r>
  </si>
  <si>
    <t xml:space="preserve">определена приложением № 9 к договору </t>
  </si>
  <si>
    <t xml:space="preserve">Оплачено </t>
  </si>
  <si>
    <t>Расходы по содержанию и тек.ремонту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</si>
  <si>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</si>
  <si>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</si>
  <si>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</si>
  <si>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Дзюбы Екатерины Сергеевны</t>
    </r>
  </si>
  <si>
    <t>Общая площадь квартир - 1261м2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</si>
  <si>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№б/н от 29.10.2018 г.</t>
    </r>
  </si>
  <si>
    <t>Заказчик - Собственники МКД, в лице председателя совета дома Дзюбы Е.С.</t>
  </si>
  <si>
    <t>интернет ТТК</t>
  </si>
  <si>
    <t xml:space="preserve">Услуги по содержанию многоквартирного дома </t>
  </si>
  <si>
    <t>интернет Ростелеком</t>
  </si>
  <si>
    <t>Обработка подъездов хлорсодержащими растворами опрыскивание 1 раз в неделю</t>
  </si>
  <si>
    <t>ч/ч</t>
  </si>
  <si>
    <t>за 1 квартал 2022 года</t>
  </si>
  <si>
    <t>"31" 03  2022 г.</t>
  </si>
  <si>
    <t>Замена стояка отопления (кв.22)</t>
  </si>
  <si>
    <t>Уборка подвала 2м3 (кв.20)</t>
  </si>
  <si>
    <t>февраль</t>
  </si>
  <si>
    <t>Предъявлено населению 85836,42руб.</t>
  </si>
  <si>
    <t xml:space="preserve">           2. Всего за период с "01" 01 2022 г. по "31" 03 2022 г. выполнено работ (оказано услуг) на общую сумму семьдесят четыре тысячи девятьсот сорок три рубля 26 копеек</t>
  </si>
  <si>
    <t>за 2 квартал 2022 года</t>
  </si>
  <si>
    <t>"30" 06 2022 г.</t>
  </si>
  <si>
    <t>2 квартал</t>
  </si>
  <si>
    <t xml:space="preserve">           2. Всего за период с "01" 04 2022 г. по "30" 06 2022 г. выполнено работ (оказано услуг) на общую сумму шестьдесят семь тысяч двести девяносто четыре рубля 67 копеек</t>
  </si>
  <si>
    <t>за 3 квартал 2022 года</t>
  </si>
  <si>
    <t>"30" 09 2022 г.</t>
  </si>
  <si>
    <t>3 квартал</t>
  </si>
  <si>
    <t>Засыпка выемки над дорогой</t>
  </si>
  <si>
    <t>Замена участка стояка ХВС (кв.8)</t>
  </si>
  <si>
    <t>Бетонирование отверстия в отмостке (кв.1)</t>
  </si>
  <si>
    <t>Замена учаситка магистрали ХВС по подвалу (смета)</t>
  </si>
  <si>
    <t>август</t>
  </si>
  <si>
    <t>сентябрь</t>
  </si>
  <si>
    <t xml:space="preserve">           2. Всего за период с "01" 07 2022 г. по "30" 09 2022 г. выполнено работ (оказано услуг) на общую сумму сто две тысячи шестьсот десять рублей 39 копеек</t>
  </si>
  <si>
    <t>Предъявлено населению 91170,3руб.</t>
  </si>
  <si>
    <t>за 4 квартал 2022 года</t>
  </si>
  <si>
    <t>"31" 12 2022 г.</t>
  </si>
  <si>
    <t>4 квартал</t>
  </si>
  <si>
    <t xml:space="preserve">           2. Всего за период с "01" 10 2022 г. по "31" 12 2022 г. выполнено работ (оказано услуг) на общую сумму семьдесят три тысячи двадцать четыре рубля 70 копеек.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</si>
  <si>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</si>
  <si>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</si>
  <si>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</si>
  <si>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</si>
  <si>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</si>
  <si>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</si>
  <si>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</si>
  <si>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</si>
  <si>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</si>
  <si>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</si>
  <si>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</si>
  <si>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</si>
  <si>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</si>
  <si>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</si>
  <si>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</si>
  <si>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</si>
  <si>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</si>
  <si>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</si>
  <si>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</si>
  <si>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</si>
  <si>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</si>
  <si>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</si>
  <si>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ул.Шмидта,д.15</t>
  </si>
  <si>
    <t>Начислено всего 354013,44</t>
  </si>
  <si>
    <t>Непредвиденные работы  26,5ч/ч</t>
  </si>
  <si>
    <t>*Замена учаситка магистрали ХВС по подвалу (смета)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</si>
</sst>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6" fillId="0" borderId="0"/>
    <xf numFmtId="0" fontId="17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0" fontId="3" fillId="0" borderId="1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0" xfId="0" applyFont="1" applyBorder="1" applyAlignment="1">
      <alignment wrapText="1"/>
    </xf>
    <xf numFmtId="164" fontId="7" fillId="0" borderId="0" xfId="1" applyNumberFormat="1" applyFont="1"/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164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0" fontId="4" fillId="0" borderId="1" xfId="0" applyFont="1" applyBorder="1"/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4" fillId="2" borderId="1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view="pageBreakPreview" topLeftCell="A37" zoomScaleSheetLayoutView="100" workbookViewId="0">
      <selection activeCell="A50" sqref="A50"/>
    </sheetView>
  </sheetViews>
  <sheetFormatPr defaultColWidth="9.140625" defaultRowHeight="15"/>
  <cols>
    <col min="1" max="1" width="34.28515625" style="2" customWidth="1"/>
    <col min="2" max="2" width="20.28515625" style="2" customWidth="1"/>
    <col min="3" max="3" width="13" style="2" customWidth="1"/>
    <col min="4" max="4" width="14.85546875" style="2" customWidth="1"/>
    <col min="5" max="5" width="14.5703125" style="2" customWidth="1"/>
    <col min="6" max="7" width="9.140625" style="2"/>
    <col min="8" max="8" width="13" style="2" customWidth="1"/>
    <col min="9" max="16384" width="9.140625" style="2"/>
  </cols>
  <sheetData>
    <row r="1" spans="1:5" ht="15.75">
      <c r="A1" s="82" t="s">
        <v>11</v>
      </c>
      <c r="B1" s="82"/>
      <c r="C1" s="82"/>
      <c r="D1" s="82"/>
      <c r="E1" s="82"/>
    </row>
    <row r="2" spans="1:5" ht="33.75" customHeight="1">
      <c r="A2" s="83" t="s">
        <v>12</v>
      </c>
      <c r="B2" s="84"/>
      <c r="C2" s="84"/>
      <c r="D2" s="84"/>
      <c r="E2" s="84"/>
    </row>
    <row r="3" spans="1:5">
      <c r="A3" s="85" t="s">
        <v>50</v>
      </c>
      <c r="B3" s="85"/>
      <c r="C3" s="85"/>
      <c r="D3" s="85"/>
      <c r="E3" s="85"/>
    </row>
    <row r="4" spans="1:5" s="1" customFormat="1" ht="15.75">
      <c r="A4" s="19" t="s">
        <v>13</v>
      </c>
      <c r="B4" s="4"/>
      <c r="C4" s="4"/>
      <c r="D4" s="86" t="s">
        <v>51</v>
      </c>
      <c r="E4" s="86"/>
    </row>
    <row r="5" spans="1:5">
      <c r="A5" s="23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75" t="s">
        <v>25</v>
      </c>
      <c r="B7" s="75"/>
      <c r="C7" s="75"/>
      <c r="D7" s="75"/>
      <c r="E7" s="75"/>
    </row>
    <row r="8" spans="1:5">
      <c r="A8" s="77" t="s">
        <v>1</v>
      </c>
      <c r="B8" s="77"/>
      <c r="C8" s="77"/>
      <c r="D8" s="77"/>
      <c r="E8" s="77"/>
    </row>
    <row r="9" spans="1:5" ht="13.9" customHeight="1">
      <c r="A9" s="78" t="s">
        <v>41</v>
      </c>
      <c r="B9" s="78"/>
      <c r="C9" s="78"/>
      <c r="D9" s="78"/>
      <c r="E9" s="78"/>
    </row>
    <row r="10" spans="1:5" ht="24.75" customHeight="1">
      <c r="A10" s="79" t="s">
        <v>14</v>
      </c>
      <c r="B10" s="80"/>
      <c r="C10" s="80"/>
      <c r="D10" s="80"/>
      <c r="E10" s="80"/>
    </row>
    <row r="11" spans="1:5" ht="29.25" customHeight="1">
      <c r="A11" s="78" t="s">
        <v>43</v>
      </c>
      <c r="B11" s="78"/>
      <c r="C11" s="78"/>
      <c r="D11" s="78"/>
      <c r="E11" s="78"/>
    </row>
    <row r="12" spans="1:5">
      <c r="A12" s="77" t="s">
        <v>15</v>
      </c>
      <c r="B12" s="81"/>
      <c r="C12" s="81"/>
      <c r="D12" s="81"/>
      <c r="E12" s="81"/>
    </row>
    <row r="13" spans="1:5">
      <c r="A13" s="73" t="s">
        <v>22</v>
      </c>
      <c r="B13" s="73"/>
      <c r="C13" s="73"/>
      <c r="D13" s="73"/>
      <c r="E13" s="73"/>
    </row>
    <row r="14" spans="1:5">
      <c r="A14" s="77" t="s">
        <v>2</v>
      </c>
      <c r="B14" s="81"/>
      <c r="C14" s="81"/>
      <c r="D14" s="81"/>
      <c r="E14" s="81"/>
    </row>
    <row r="15" spans="1:5">
      <c r="A15" s="73" t="s">
        <v>23</v>
      </c>
      <c r="B15" s="73"/>
      <c r="C15" s="73"/>
      <c r="D15" s="73"/>
      <c r="E15" s="73"/>
    </row>
    <row r="16" spans="1:5">
      <c r="A16" s="77" t="s">
        <v>16</v>
      </c>
      <c r="B16" s="81"/>
      <c r="C16" s="81"/>
      <c r="D16" s="81"/>
      <c r="E16" s="81"/>
    </row>
    <row r="17" spans="1:7" ht="29.25" customHeight="1">
      <c r="A17" s="73" t="s">
        <v>17</v>
      </c>
      <c r="B17" s="73"/>
      <c r="C17" s="73"/>
      <c r="D17" s="73"/>
      <c r="E17" s="73"/>
    </row>
    <row r="18" spans="1:7" ht="60.75" customHeight="1">
      <c r="A18" s="73" t="s">
        <v>34</v>
      </c>
      <c r="B18" s="73"/>
      <c r="C18" s="73"/>
      <c r="D18" s="73"/>
      <c r="E18" s="73"/>
    </row>
    <row r="19" spans="1:7" ht="31.5" customHeight="1">
      <c r="A19" s="71" t="s">
        <v>26</v>
      </c>
      <c r="B19" s="71"/>
      <c r="C19" s="71"/>
      <c r="D19" s="71"/>
      <c r="E19" s="71"/>
    </row>
    <row r="20" spans="1:7">
      <c r="A20" s="71"/>
      <c r="B20" s="71"/>
      <c r="C20" s="71"/>
      <c r="D20" s="71"/>
      <c r="E20" s="71"/>
      <c r="F20" s="2">
        <v>1261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7" t="s">
        <v>46</v>
      </c>
      <c r="B22" s="9" t="s">
        <v>35</v>
      </c>
      <c r="C22" s="3" t="s">
        <v>4</v>
      </c>
      <c r="D22" s="3">
        <v>13.89</v>
      </c>
      <c r="E22" s="8">
        <f>D22*F20*G20</f>
        <v>52545.87</v>
      </c>
    </row>
    <row r="23" spans="1:7" ht="45">
      <c r="A23" s="7" t="s">
        <v>48</v>
      </c>
      <c r="B23" s="9" t="s">
        <v>28</v>
      </c>
      <c r="C23" s="3" t="s">
        <v>4</v>
      </c>
      <c r="D23" s="3"/>
      <c r="E23" s="8">
        <f>1237.2*3</f>
        <v>3711.6000000000004</v>
      </c>
    </row>
    <row r="24" spans="1:7">
      <c r="A24" s="7" t="s">
        <v>38</v>
      </c>
      <c r="B24" s="9" t="s">
        <v>24</v>
      </c>
      <c r="C24" s="3" t="s">
        <v>4</v>
      </c>
      <c r="D24" s="3">
        <v>3.6</v>
      </c>
      <c r="E24" s="8">
        <f>D24*F20*G20</f>
        <v>13618.800000000001</v>
      </c>
    </row>
    <row r="25" spans="1:7">
      <c r="A25" s="18" t="s">
        <v>27</v>
      </c>
      <c r="B25" s="9" t="s">
        <v>28</v>
      </c>
      <c r="C25" s="3" t="s">
        <v>29</v>
      </c>
      <c r="D25" s="3"/>
      <c r="E25" s="8">
        <v>1353</v>
      </c>
    </row>
    <row r="26" spans="1:7">
      <c r="A26" s="20" t="s">
        <v>52</v>
      </c>
      <c r="B26" s="36" t="s">
        <v>54</v>
      </c>
      <c r="C26" s="3" t="s">
        <v>49</v>
      </c>
      <c r="D26" s="34">
        <v>5</v>
      </c>
      <c r="E26" s="8">
        <f t="shared" ref="E26:E27" si="0">D26*218.47</f>
        <v>1092.3499999999999</v>
      </c>
    </row>
    <row r="27" spans="1:7">
      <c r="A27" s="10" t="s">
        <v>53</v>
      </c>
      <c r="B27" s="33" t="s">
        <v>54</v>
      </c>
      <c r="C27" s="3" t="s">
        <v>49</v>
      </c>
      <c r="D27" s="35">
        <v>12</v>
      </c>
      <c r="E27" s="8">
        <f t="shared" si="0"/>
        <v>2621.64</v>
      </c>
    </row>
    <row r="28" spans="1:7">
      <c r="A28" s="24"/>
      <c r="B28" s="9"/>
      <c r="C28" s="3"/>
      <c r="D28" s="3"/>
      <c r="E28" s="8"/>
    </row>
    <row r="29" spans="1:7" s="15" customFormat="1" ht="14.25">
      <c r="A29" s="11" t="s">
        <v>30</v>
      </c>
      <c r="B29" s="12"/>
      <c r="C29" s="13"/>
      <c r="D29" s="13"/>
      <c r="E29" s="14">
        <f>SUM(E22:E28)</f>
        <v>74943.260000000009</v>
      </c>
    </row>
    <row r="31" spans="1:7" ht="36" customHeight="1">
      <c r="A31" s="72" t="s">
        <v>56</v>
      </c>
      <c r="B31" s="72"/>
      <c r="C31" s="72"/>
      <c r="D31" s="72"/>
      <c r="E31" s="72"/>
    </row>
    <row r="32" spans="1:7" ht="28.5" customHeight="1">
      <c r="A32" s="73" t="s">
        <v>21</v>
      </c>
      <c r="B32" s="73"/>
      <c r="C32" s="73"/>
      <c r="D32" s="73"/>
      <c r="E32" s="73"/>
    </row>
    <row r="33" spans="1:5">
      <c r="A33" s="73" t="s">
        <v>20</v>
      </c>
      <c r="B33" s="73"/>
      <c r="C33" s="73"/>
      <c r="D33" s="73"/>
      <c r="E33" s="73"/>
    </row>
    <row r="34" spans="1:5" ht="28.5" customHeight="1">
      <c r="A34" s="73" t="s">
        <v>31</v>
      </c>
      <c r="B34" s="73"/>
      <c r="C34" s="73"/>
      <c r="D34" s="73"/>
      <c r="E34" s="73"/>
    </row>
    <row r="35" spans="1:5">
      <c r="A35" s="73" t="s">
        <v>18</v>
      </c>
      <c r="B35" s="73"/>
      <c r="C35" s="73"/>
      <c r="D35" s="73"/>
      <c r="E35" s="73"/>
    </row>
    <row r="36" spans="1:5">
      <c r="A36" s="74" t="s">
        <v>5</v>
      </c>
      <c r="B36" s="74"/>
      <c r="C36" s="74"/>
      <c r="D36" s="74"/>
      <c r="E36" s="74"/>
    </row>
    <row r="37" spans="1:5">
      <c r="A37" s="73" t="s">
        <v>18</v>
      </c>
      <c r="B37" s="73"/>
      <c r="C37" s="73"/>
      <c r="D37" s="73"/>
      <c r="E37" s="73"/>
    </row>
    <row r="38" spans="1:5">
      <c r="A38" s="75" t="s">
        <v>32</v>
      </c>
      <c r="B38" s="75"/>
      <c r="C38" s="75"/>
      <c r="D38" s="75"/>
      <c r="E38" s="5"/>
    </row>
    <row r="39" spans="1:5">
      <c r="B39" s="70" t="s">
        <v>19</v>
      </c>
      <c r="C39" s="70"/>
      <c r="D39" s="70"/>
      <c r="E39" s="6" t="s">
        <v>6</v>
      </c>
    </row>
    <row r="40" spans="1:5">
      <c r="A40" s="22"/>
      <c r="B40" s="22"/>
      <c r="C40" s="22"/>
      <c r="D40" s="22"/>
      <c r="E40" s="22"/>
    </row>
    <row r="41" spans="1:5">
      <c r="A41" s="76" t="s">
        <v>44</v>
      </c>
      <c r="B41" s="76"/>
      <c r="C41" s="76"/>
      <c r="D41" s="76"/>
      <c r="E41" s="76"/>
    </row>
    <row r="42" spans="1:5">
      <c r="B42" s="70" t="s">
        <v>19</v>
      </c>
      <c r="C42" s="70"/>
      <c r="D42" s="70"/>
      <c r="E42" s="6" t="s">
        <v>6</v>
      </c>
    </row>
    <row r="44" spans="1:5">
      <c r="A44" s="2" t="s">
        <v>42</v>
      </c>
    </row>
    <row r="45" spans="1:5">
      <c r="A45" s="15" t="s">
        <v>33</v>
      </c>
    </row>
    <row r="46" spans="1:5">
      <c r="A46" s="2" t="s">
        <v>40</v>
      </c>
      <c r="B46" s="25">
        <v>-38997.879999999997</v>
      </c>
    </row>
    <row r="47" spans="1:5" ht="30" customHeight="1">
      <c r="A47" s="21" t="s">
        <v>55</v>
      </c>
      <c r="B47" s="26"/>
    </row>
    <row r="48" spans="1:5">
      <c r="A48" s="2" t="s">
        <v>36</v>
      </c>
      <c r="B48" s="26">
        <v>106055.12</v>
      </c>
    </row>
    <row r="49" spans="1:4">
      <c r="A49" s="2" t="s">
        <v>47</v>
      </c>
      <c r="B49" s="26">
        <f>350*3</f>
        <v>1050</v>
      </c>
    </row>
    <row r="50" spans="1:4">
      <c r="A50" s="2" t="s">
        <v>45</v>
      </c>
      <c r="B50" s="27">
        <f>3*110</f>
        <v>330</v>
      </c>
    </row>
    <row r="51" spans="1:4" ht="15.6" customHeight="1">
      <c r="A51" s="2" t="s">
        <v>37</v>
      </c>
      <c r="B51" s="26">
        <f>E29</f>
        <v>74943.260000000009</v>
      </c>
    </row>
    <row r="52" spans="1:4">
      <c r="A52" s="16" t="s">
        <v>39</v>
      </c>
      <c r="B52" s="25">
        <f>B46+B48+B49+B50-B51</f>
        <v>-6506.0200000000186</v>
      </c>
    </row>
    <row r="56" spans="1:4">
      <c r="D56" s="28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E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4"/>
  <sheetViews>
    <sheetView view="pageBreakPreview" topLeftCell="A43" zoomScaleSheetLayoutView="100" workbookViewId="0">
      <selection activeCell="B48" sqref="B48"/>
    </sheetView>
  </sheetViews>
  <sheetFormatPr defaultColWidth="9.140625" defaultRowHeight="15"/>
  <cols>
    <col min="1" max="1" width="34.28515625" style="2" customWidth="1"/>
    <col min="2" max="2" width="20.28515625" style="2" customWidth="1"/>
    <col min="3" max="3" width="13" style="2" customWidth="1"/>
    <col min="4" max="4" width="14.85546875" style="2" customWidth="1"/>
    <col min="5" max="5" width="14.5703125" style="2" customWidth="1"/>
    <col min="6" max="7" width="9.140625" style="2"/>
    <col min="8" max="8" width="13" style="2" customWidth="1"/>
    <col min="9" max="16384" width="9.140625" style="2"/>
  </cols>
  <sheetData>
    <row r="1" spans="1:5" ht="15.75">
      <c r="A1" s="82" t="s">
        <v>11</v>
      </c>
      <c r="B1" s="82"/>
      <c r="C1" s="82"/>
      <c r="D1" s="82"/>
      <c r="E1" s="82"/>
    </row>
    <row r="2" spans="1:5" ht="33.75" customHeight="1">
      <c r="A2" s="83" t="s">
        <v>12</v>
      </c>
      <c r="B2" s="84"/>
      <c r="C2" s="84"/>
      <c r="D2" s="84"/>
      <c r="E2" s="84"/>
    </row>
    <row r="3" spans="1:5">
      <c r="A3" s="85" t="s">
        <v>57</v>
      </c>
      <c r="B3" s="85"/>
      <c r="C3" s="85"/>
      <c r="D3" s="85"/>
      <c r="E3" s="85"/>
    </row>
    <row r="4" spans="1:5" s="1" customFormat="1" ht="15.75">
      <c r="A4" s="19" t="s">
        <v>13</v>
      </c>
      <c r="B4" s="4"/>
      <c r="C4" s="4"/>
      <c r="D4" s="86" t="s">
        <v>58</v>
      </c>
      <c r="E4" s="86"/>
    </row>
    <row r="5" spans="1:5">
      <c r="A5" s="32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75" t="s">
        <v>25</v>
      </c>
      <c r="B7" s="75"/>
      <c r="C7" s="75"/>
      <c r="D7" s="75"/>
      <c r="E7" s="75"/>
    </row>
    <row r="8" spans="1:5">
      <c r="A8" s="77" t="s">
        <v>1</v>
      </c>
      <c r="B8" s="77"/>
      <c r="C8" s="77"/>
      <c r="D8" s="77"/>
      <c r="E8" s="77"/>
    </row>
    <row r="9" spans="1:5" ht="13.9" customHeight="1">
      <c r="A9" s="78" t="s">
        <v>41</v>
      </c>
      <c r="B9" s="78"/>
      <c r="C9" s="78"/>
      <c r="D9" s="78"/>
      <c r="E9" s="78"/>
    </row>
    <row r="10" spans="1:5" ht="24.75" customHeight="1">
      <c r="A10" s="79" t="s">
        <v>14</v>
      </c>
      <c r="B10" s="80"/>
      <c r="C10" s="80"/>
      <c r="D10" s="80"/>
      <c r="E10" s="80"/>
    </row>
    <row r="11" spans="1:5" ht="29.25" customHeight="1">
      <c r="A11" s="78" t="s">
        <v>43</v>
      </c>
      <c r="B11" s="78"/>
      <c r="C11" s="78"/>
      <c r="D11" s="78"/>
      <c r="E11" s="78"/>
    </row>
    <row r="12" spans="1:5">
      <c r="A12" s="77" t="s">
        <v>15</v>
      </c>
      <c r="B12" s="81"/>
      <c r="C12" s="81"/>
      <c r="D12" s="81"/>
      <c r="E12" s="81"/>
    </row>
    <row r="13" spans="1:5">
      <c r="A13" s="73" t="s">
        <v>22</v>
      </c>
      <c r="B13" s="73"/>
      <c r="C13" s="73"/>
      <c r="D13" s="73"/>
      <c r="E13" s="73"/>
    </row>
    <row r="14" spans="1:5">
      <c r="A14" s="77" t="s">
        <v>2</v>
      </c>
      <c r="B14" s="81"/>
      <c r="C14" s="81"/>
      <c r="D14" s="81"/>
      <c r="E14" s="81"/>
    </row>
    <row r="15" spans="1:5">
      <c r="A15" s="73" t="s">
        <v>23</v>
      </c>
      <c r="B15" s="73"/>
      <c r="C15" s="73"/>
      <c r="D15" s="73"/>
      <c r="E15" s="73"/>
    </row>
    <row r="16" spans="1:5">
      <c r="A16" s="77" t="s">
        <v>16</v>
      </c>
      <c r="B16" s="81"/>
      <c r="C16" s="81"/>
      <c r="D16" s="81"/>
      <c r="E16" s="81"/>
    </row>
    <row r="17" spans="1:7" ht="29.25" customHeight="1">
      <c r="A17" s="73" t="s">
        <v>17</v>
      </c>
      <c r="B17" s="73"/>
      <c r="C17" s="73"/>
      <c r="D17" s="73"/>
      <c r="E17" s="73"/>
    </row>
    <row r="18" spans="1:7" ht="60.75" customHeight="1">
      <c r="A18" s="73" t="s">
        <v>34</v>
      </c>
      <c r="B18" s="73"/>
      <c r="C18" s="73"/>
      <c r="D18" s="73"/>
      <c r="E18" s="73"/>
    </row>
    <row r="19" spans="1:7" ht="31.5" customHeight="1">
      <c r="A19" s="71" t="s">
        <v>26</v>
      </c>
      <c r="B19" s="71"/>
      <c r="C19" s="71"/>
      <c r="D19" s="71"/>
      <c r="E19" s="71"/>
    </row>
    <row r="20" spans="1:7">
      <c r="A20" s="71"/>
      <c r="B20" s="71"/>
      <c r="C20" s="71"/>
      <c r="D20" s="71"/>
      <c r="E20" s="71"/>
      <c r="F20" s="2">
        <v>1261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7" t="s">
        <v>46</v>
      </c>
      <c r="B22" s="9" t="s">
        <v>35</v>
      </c>
      <c r="C22" s="3" t="s">
        <v>4</v>
      </c>
      <c r="D22" s="3">
        <v>13.89</v>
      </c>
      <c r="E22" s="8">
        <f>D22*F20*G20</f>
        <v>52545.87</v>
      </c>
    </row>
    <row r="23" spans="1:7">
      <c r="A23" s="7" t="s">
        <v>38</v>
      </c>
      <c r="B23" s="9" t="s">
        <v>24</v>
      </c>
      <c r="C23" s="3" t="s">
        <v>4</v>
      </c>
      <c r="D23" s="3">
        <v>3.6</v>
      </c>
      <c r="E23" s="8">
        <f>D23*F20*G20</f>
        <v>13618.800000000001</v>
      </c>
    </row>
    <row r="24" spans="1:7">
      <c r="A24" s="18" t="s">
        <v>27</v>
      </c>
      <c r="B24" s="9" t="s">
        <v>59</v>
      </c>
      <c r="C24" s="3" t="s">
        <v>29</v>
      </c>
      <c r="D24" s="3"/>
      <c r="E24" s="8">
        <v>1130</v>
      </c>
    </row>
    <row r="25" spans="1:7">
      <c r="A25" s="24"/>
      <c r="B25" s="9"/>
      <c r="C25" s="3"/>
      <c r="D25" s="3"/>
      <c r="E25" s="8"/>
    </row>
    <row r="26" spans="1:7" s="15" customFormat="1" ht="14.25">
      <c r="A26" s="11" t="s">
        <v>30</v>
      </c>
      <c r="B26" s="12"/>
      <c r="C26" s="13"/>
      <c r="D26" s="13"/>
      <c r="E26" s="14">
        <f>SUM(E22:E25)</f>
        <v>67294.67</v>
      </c>
    </row>
    <row r="28" spans="1:7" ht="36" customHeight="1">
      <c r="A28" s="78" t="s">
        <v>60</v>
      </c>
      <c r="B28" s="78"/>
      <c r="C28" s="78"/>
      <c r="D28" s="78"/>
      <c r="E28" s="78"/>
    </row>
    <row r="29" spans="1:7" ht="28.5" customHeight="1">
      <c r="A29" s="73" t="s">
        <v>21</v>
      </c>
      <c r="B29" s="73"/>
      <c r="C29" s="73"/>
      <c r="D29" s="73"/>
      <c r="E29" s="73"/>
    </row>
    <row r="30" spans="1:7">
      <c r="A30" s="73" t="s">
        <v>20</v>
      </c>
      <c r="B30" s="73"/>
      <c r="C30" s="73"/>
      <c r="D30" s="73"/>
      <c r="E30" s="73"/>
    </row>
    <row r="31" spans="1:7" ht="28.5" customHeight="1">
      <c r="A31" s="73" t="s">
        <v>31</v>
      </c>
      <c r="B31" s="73"/>
      <c r="C31" s="73"/>
      <c r="D31" s="73"/>
      <c r="E31" s="73"/>
    </row>
    <row r="32" spans="1:7">
      <c r="A32" s="73" t="s">
        <v>18</v>
      </c>
      <c r="B32" s="73"/>
      <c r="C32" s="73"/>
      <c r="D32" s="73"/>
      <c r="E32" s="73"/>
    </row>
    <row r="33" spans="1:5">
      <c r="A33" s="29"/>
      <c r="B33" s="29"/>
      <c r="C33" s="29"/>
      <c r="D33" s="29"/>
      <c r="E33" s="29"/>
    </row>
    <row r="34" spans="1:5">
      <c r="A34" s="74" t="s">
        <v>5</v>
      </c>
      <c r="B34" s="74"/>
      <c r="C34" s="74"/>
      <c r="D34" s="74"/>
      <c r="E34" s="74"/>
    </row>
    <row r="35" spans="1:5">
      <c r="A35" s="73" t="s">
        <v>18</v>
      </c>
      <c r="B35" s="73"/>
      <c r="C35" s="73"/>
      <c r="D35" s="73"/>
      <c r="E35" s="73"/>
    </row>
    <row r="36" spans="1:5">
      <c r="A36" s="75" t="s">
        <v>32</v>
      </c>
      <c r="B36" s="75"/>
      <c r="C36" s="75"/>
      <c r="D36" s="75"/>
      <c r="E36" s="5"/>
    </row>
    <row r="37" spans="1:5">
      <c r="B37" s="70" t="s">
        <v>19</v>
      </c>
      <c r="C37" s="70"/>
      <c r="D37" s="70"/>
      <c r="E37" s="6" t="s">
        <v>6</v>
      </c>
    </row>
    <row r="38" spans="1:5">
      <c r="A38" s="31"/>
      <c r="B38" s="31"/>
      <c r="C38" s="31"/>
      <c r="D38" s="31"/>
      <c r="E38" s="31"/>
    </row>
    <row r="39" spans="1:5">
      <c r="A39" s="76" t="s">
        <v>44</v>
      </c>
      <c r="B39" s="76"/>
      <c r="C39" s="76"/>
      <c r="D39" s="76"/>
      <c r="E39" s="76"/>
    </row>
    <row r="40" spans="1:5">
      <c r="B40" s="70" t="s">
        <v>19</v>
      </c>
      <c r="C40" s="70"/>
      <c r="D40" s="70"/>
      <c r="E40" s="6" t="s">
        <v>6</v>
      </c>
    </row>
    <row r="42" spans="1:5">
      <c r="A42" s="2" t="s">
        <v>42</v>
      </c>
    </row>
    <row r="43" spans="1:5">
      <c r="A43" s="15" t="s">
        <v>33</v>
      </c>
    </row>
    <row r="44" spans="1:5">
      <c r="A44" s="2" t="s">
        <v>40</v>
      </c>
      <c r="B44" s="25">
        <f>'1 кв'!B52</f>
        <v>-6506.0200000000186</v>
      </c>
    </row>
    <row r="45" spans="1:5" ht="30" customHeight="1">
      <c r="A45" s="30" t="s">
        <v>55</v>
      </c>
      <c r="B45" s="26"/>
    </row>
    <row r="46" spans="1:5">
      <c r="A46" s="2" t="s">
        <v>36</v>
      </c>
      <c r="B46" s="26">
        <v>80003.350000000006</v>
      </c>
    </row>
    <row r="47" spans="1:5">
      <c r="A47" s="2" t="s">
        <v>47</v>
      </c>
      <c r="B47" s="26">
        <f>350*3</f>
        <v>1050</v>
      </c>
    </row>
    <row r="48" spans="1:5">
      <c r="A48" s="2" t="s">
        <v>45</v>
      </c>
      <c r="B48" s="27">
        <f>3*110</f>
        <v>330</v>
      </c>
    </row>
    <row r="49" spans="1:4" ht="15.6" customHeight="1">
      <c r="A49" s="2" t="s">
        <v>37</v>
      </c>
      <c r="B49" s="26">
        <f>E26</f>
        <v>67294.67</v>
      </c>
    </row>
    <row r="50" spans="1:4">
      <c r="A50" s="16" t="s">
        <v>39</v>
      </c>
      <c r="B50" s="25">
        <f>B44+B46+B47+B48-B49</f>
        <v>7582.6599999999889</v>
      </c>
    </row>
    <row r="54" spans="1:4">
      <c r="D54" s="28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8"/>
  <sheetViews>
    <sheetView view="pageBreakPreview" topLeftCell="A34" zoomScaleSheetLayoutView="100" workbookViewId="0">
      <selection activeCell="E22" sqref="E22:E25"/>
    </sheetView>
  </sheetViews>
  <sheetFormatPr defaultColWidth="9.140625" defaultRowHeight="15"/>
  <cols>
    <col min="1" max="1" width="34.28515625" style="2" customWidth="1"/>
    <col min="2" max="2" width="20.28515625" style="2" customWidth="1"/>
    <col min="3" max="3" width="13" style="2" customWidth="1"/>
    <col min="4" max="4" width="14.85546875" style="2" customWidth="1"/>
    <col min="5" max="5" width="14.5703125" style="2" customWidth="1"/>
    <col min="6" max="7" width="9.140625" style="2"/>
    <col min="8" max="8" width="13" style="2" customWidth="1"/>
    <col min="9" max="16384" width="9.140625" style="2"/>
  </cols>
  <sheetData>
    <row r="1" spans="1:5" ht="15.75">
      <c r="A1" s="82" t="s">
        <v>11</v>
      </c>
      <c r="B1" s="82"/>
      <c r="C1" s="82"/>
      <c r="D1" s="82"/>
      <c r="E1" s="82"/>
    </row>
    <row r="2" spans="1:5" ht="33.75" customHeight="1">
      <c r="A2" s="83" t="s">
        <v>12</v>
      </c>
      <c r="B2" s="84"/>
      <c r="C2" s="84"/>
      <c r="D2" s="84"/>
      <c r="E2" s="84"/>
    </row>
    <row r="3" spans="1:5">
      <c r="A3" s="85" t="s">
        <v>61</v>
      </c>
      <c r="B3" s="85"/>
      <c r="C3" s="85"/>
      <c r="D3" s="85"/>
      <c r="E3" s="85"/>
    </row>
    <row r="4" spans="1:5" s="1" customFormat="1" ht="15.75">
      <c r="A4" s="19" t="s">
        <v>13</v>
      </c>
      <c r="B4" s="4"/>
      <c r="C4" s="4"/>
      <c r="D4" s="86" t="s">
        <v>62</v>
      </c>
      <c r="E4" s="86"/>
    </row>
    <row r="5" spans="1:5">
      <c r="A5" s="40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75" t="s">
        <v>25</v>
      </c>
      <c r="B7" s="75"/>
      <c r="C7" s="75"/>
      <c r="D7" s="75"/>
      <c r="E7" s="75"/>
    </row>
    <row r="8" spans="1:5">
      <c r="A8" s="77" t="s">
        <v>1</v>
      </c>
      <c r="B8" s="77"/>
      <c r="C8" s="77"/>
      <c r="D8" s="77"/>
      <c r="E8" s="77"/>
    </row>
    <row r="9" spans="1:5" ht="13.9" customHeight="1">
      <c r="A9" s="78" t="s">
        <v>41</v>
      </c>
      <c r="B9" s="78"/>
      <c r="C9" s="78"/>
      <c r="D9" s="78"/>
      <c r="E9" s="78"/>
    </row>
    <row r="10" spans="1:5" ht="24.75" customHeight="1">
      <c r="A10" s="79" t="s">
        <v>14</v>
      </c>
      <c r="B10" s="80"/>
      <c r="C10" s="80"/>
      <c r="D10" s="80"/>
      <c r="E10" s="80"/>
    </row>
    <row r="11" spans="1:5" ht="29.25" customHeight="1">
      <c r="A11" s="78" t="s">
        <v>43</v>
      </c>
      <c r="B11" s="78"/>
      <c r="C11" s="78"/>
      <c r="D11" s="78"/>
      <c r="E11" s="78"/>
    </row>
    <row r="12" spans="1:5">
      <c r="A12" s="77" t="s">
        <v>15</v>
      </c>
      <c r="B12" s="81"/>
      <c r="C12" s="81"/>
      <c r="D12" s="81"/>
      <c r="E12" s="81"/>
    </row>
    <row r="13" spans="1:5">
      <c r="A13" s="73" t="s">
        <v>22</v>
      </c>
      <c r="B13" s="73"/>
      <c r="C13" s="73"/>
      <c r="D13" s="73"/>
      <c r="E13" s="73"/>
    </row>
    <row r="14" spans="1:5">
      <c r="A14" s="77" t="s">
        <v>2</v>
      </c>
      <c r="B14" s="81"/>
      <c r="C14" s="81"/>
      <c r="D14" s="81"/>
      <c r="E14" s="81"/>
    </row>
    <row r="15" spans="1:5">
      <c r="A15" s="73" t="s">
        <v>23</v>
      </c>
      <c r="B15" s="73"/>
      <c r="C15" s="73"/>
      <c r="D15" s="73"/>
      <c r="E15" s="73"/>
    </row>
    <row r="16" spans="1:5">
      <c r="A16" s="77" t="s">
        <v>16</v>
      </c>
      <c r="B16" s="81"/>
      <c r="C16" s="81"/>
      <c r="D16" s="81"/>
      <c r="E16" s="81"/>
    </row>
    <row r="17" spans="1:7" ht="29.25" customHeight="1">
      <c r="A17" s="73" t="s">
        <v>17</v>
      </c>
      <c r="B17" s="73"/>
      <c r="C17" s="73"/>
      <c r="D17" s="73"/>
      <c r="E17" s="73"/>
    </row>
    <row r="18" spans="1:7" ht="60.75" customHeight="1">
      <c r="A18" s="73" t="s">
        <v>34</v>
      </c>
      <c r="B18" s="73"/>
      <c r="C18" s="73"/>
      <c r="D18" s="73"/>
      <c r="E18" s="73"/>
    </row>
    <row r="19" spans="1:7" ht="31.5" customHeight="1">
      <c r="A19" s="71" t="s">
        <v>26</v>
      </c>
      <c r="B19" s="71"/>
      <c r="C19" s="71"/>
      <c r="D19" s="71"/>
      <c r="E19" s="71"/>
    </row>
    <row r="20" spans="1:7">
      <c r="A20" s="71"/>
      <c r="B20" s="71"/>
      <c r="C20" s="71"/>
      <c r="D20" s="71"/>
      <c r="E20" s="71"/>
      <c r="F20" s="2">
        <v>1261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7" t="s">
        <v>46</v>
      </c>
      <c r="B22" s="9" t="s">
        <v>35</v>
      </c>
      <c r="C22" s="3" t="s">
        <v>4</v>
      </c>
      <c r="D22" s="3">
        <v>15</v>
      </c>
      <c r="E22" s="8">
        <f>D22*F20*G20</f>
        <v>56745</v>
      </c>
    </row>
    <row r="23" spans="1:7">
      <c r="A23" s="7" t="s">
        <v>38</v>
      </c>
      <c r="B23" s="9" t="s">
        <v>24</v>
      </c>
      <c r="C23" s="3" t="s">
        <v>4</v>
      </c>
      <c r="D23" s="3">
        <v>3.9</v>
      </c>
      <c r="E23" s="8">
        <f>D23*F20*G20</f>
        <v>14753.699999999999</v>
      </c>
    </row>
    <row r="24" spans="1:7">
      <c r="A24" s="18" t="s">
        <v>27</v>
      </c>
      <c r="B24" s="9" t="s">
        <v>63</v>
      </c>
      <c r="C24" s="3" t="s">
        <v>29</v>
      </c>
      <c r="D24" s="3"/>
      <c r="E24" s="8">
        <v>11121.37</v>
      </c>
    </row>
    <row r="25" spans="1:7">
      <c r="A25" s="10" t="s">
        <v>64</v>
      </c>
      <c r="B25" s="9" t="s">
        <v>68</v>
      </c>
      <c r="C25" s="3" t="s">
        <v>49</v>
      </c>
      <c r="D25" s="3">
        <v>2.5</v>
      </c>
      <c r="E25" s="8">
        <f>D25*235.95</f>
        <v>589.875</v>
      </c>
    </row>
    <row r="26" spans="1:7">
      <c r="A26" s="10" t="s">
        <v>65</v>
      </c>
      <c r="B26" s="9" t="s">
        <v>69</v>
      </c>
      <c r="C26" s="3" t="s">
        <v>49</v>
      </c>
      <c r="D26" s="3">
        <v>4</v>
      </c>
      <c r="E26" s="8">
        <f t="shared" ref="E26" si="0">D26*235.95</f>
        <v>943.8</v>
      </c>
    </row>
    <row r="27" spans="1:7" ht="30">
      <c r="A27" s="10" t="s">
        <v>66</v>
      </c>
      <c r="B27" s="9" t="s">
        <v>69</v>
      </c>
      <c r="C27" s="3" t="s">
        <v>49</v>
      </c>
      <c r="D27" s="3">
        <v>3</v>
      </c>
      <c r="E27" s="8">
        <f>D27*235.95</f>
        <v>707.84999999999991</v>
      </c>
    </row>
    <row r="28" spans="1:7" ht="30">
      <c r="A28" s="24" t="s">
        <v>67</v>
      </c>
      <c r="B28" s="9" t="s">
        <v>63</v>
      </c>
      <c r="C28" s="3" t="s">
        <v>29</v>
      </c>
      <c r="D28" s="3"/>
      <c r="E28" s="8">
        <v>17748.79</v>
      </c>
    </row>
    <row r="29" spans="1:7">
      <c r="A29" s="41"/>
      <c r="B29" s="9"/>
      <c r="C29" s="3"/>
      <c r="D29" s="3"/>
      <c r="E29" s="8"/>
    </row>
    <row r="30" spans="1:7" s="15" customFormat="1" ht="14.25">
      <c r="A30" s="11" t="s">
        <v>30</v>
      </c>
      <c r="B30" s="12"/>
      <c r="C30" s="13"/>
      <c r="D30" s="13"/>
      <c r="E30" s="14">
        <f>SUM(E22:E29)</f>
        <v>102610.38500000001</v>
      </c>
    </row>
    <row r="32" spans="1:7" ht="36" customHeight="1">
      <c r="A32" s="78" t="s">
        <v>70</v>
      </c>
      <c r="B32" s="78"/>
      <c r="C32" s="78"/>
      <c r="D32" s="78"/>
      <c r="E32" s="78"/>
    </row>
    <row r="33" spans="1:5" ht="28.5" customHeight="1">
      <c r="A33" s="73" t="s">
        <v>21</v>
      </c>
      <c r="B33" s="73"/>
      <c r="C33" s="73"/>
      <c r="D33" s="73"/>
      <c r="E33" s="73"/>
    </row>
    <row r="34" spans="1:5">
      <c r="A34" s="73" t="s">
        <v>20</v>
      </c>
      <c r="B34" s="73"/>
      <c r="C34" s="73"/>
      <c r="D34" s="73"/>
      <c r="E34" s="73"/>
    </row>
    <row r="35" spans="1:5" ht="28.5" customHeight="1">
      <c r="A35" s="73" t="s">
        <v>31</v>
      </c>
      <c r="B35" s="73"/>
      <c r="C35" s="73"/>
      <c r="D35" s="73"/>
      <c r="E35" s="73"/>
    </row>
    <row r="36" spans="1:5">
      <c r="A36" s="73" t="s">
        <v>18</v>
      </c>
      <c r="B36" s="73"/>
      <c r="C36" s="73"/>
      <c r="D36" s="73"/>
      <c r="E36" s="73"/>
    </row>
    <row r="37" spans="1:5">
      <c r="A37" s="37"/>
      <c r="B37" s="37"/>
      <c r="C37" s="37"/>
      <c r="D37" s="37"/>
      <c r="E37" s="37"/>
    </row>
    <row r="38" spans="1:5">
      <c r="A38" s="74" t="s">
        <v>5</v>
      </c>
      <c r="B38" s="74"/>
      <c r="C38" s="74"/>
      <c r="D38" s="74"/>
      <c r="E38" s="74"/>
    </row>
    <row r="39" spans="1:5">
      <c r="A39" s="73" t="s">
        <v>18</v>
      </c>
      <c r="B39" s="73"/>
      <c r="C39" s="73"/>
      <c r="D39" s="73"/>
      <c r="E39" s="73"/>
    </row>
    <row r="40" spans="1:5">
      <c r="A40" s="75" t="s">
        <v>32</v>
      </c>
      <c r="B40" s="75"/>
      <c r="C40" s="75"/>
      <c r="D40" s="75"/>
      <c r="E40" s="5"/>
    </row>
    <row r="41" spans="1:5">
      <c r="B41" s="70" t="s">
        <v>19</v>
      </c>
      <c r="C41" s="70"/>
      <c r="D41" s="70"/>
      <c r="E41" s="6" t="s">
        <v>6</v>
      </c>
    </row>
    <row r="42" spans="1:5">
      <c r="A42" s="39"/>
      <c r="B42" s="39"/>
      <c r="C42" s="39"/>
      <c r="D42" s="39"/>
      <c r="E42" s="39"/>
    </row>
    <row r="43" spans="1:5">
      <c r="A43" s="76" t="s">
        <v>44</v>
      </c>
      <c r="B43" s="76"/>
      <c r="C43" s="76"/>
      <c r="D43" s="76"/>
      <c r="E43" s="76"/>
    </row>
    <row r="44" spans="1:5">
      <c r="B44" s="70" t="s">
        <v>19</v>
      </c>
      <c r="C44" s="70"/>
      <c r="D44" s="70"/>
      <c r="E44" s="6" t="s">
        <v>6</v>
      </c>
    </row>
    <row r="46" spans="1:5">
      <c r="A46" s="2" t="s">
        <v>42</v>
      </c>
    </row>
    <row r="47" spans="1:5">
      <c r="A47" s="15" t="s">
        <v>33</v>
      </c>
    </row>
    <row r="48" spans="1:5">
      <c r="A48" s="2" t="s">
        <v>40</v>
      </c>
      <c r="B48" s="25">
        <f>'2кв'!B50</f>
        <v>7582.6599999999889</v>
      </c>
    </row>
    <row r="49" spans="1:4" ht="30" customHeight="1">
      <c r="A49" s="38" t="s">
        <v>71</v>
      </c>
      <c r="B49" s="26"/>
    </row>
    <row r="50" spans="1:4">
      <c r="A50" s="2" t="s">
        <v>36</v>
      </c>
      <c r="B50" s="26">
        <v>87051.5</v>
      </c>
    </row>
    <row r="51" spans="1:4">
      <c r="A51" s="2" t="s">
        <v>47</v>
      </c>
      <c r="B51" s="26">
        <f>350*3</f>
        <v>1050</v>
      </c>
    </row>
    <row r="52" spans="1:4">
      <c r="A52" s="2" t="s">
        <v>45</v>
      </c>
      <c r="B52" s="27">
        <f>3*110</f>
        <v>330</v>
      </c>
    </row>
    <row r="53" spans="1:4" ht="15.6" customHeight="1">
      <c r="A53" s="2" t="s">
        <v>37</v>
      </c>
      <c r="B53" s="26">
        <f>E30</f>
        <v>102610.38500000001</v>
      </c>
    </row>
    <row r="54" spans="1:4">
      <c r="A54" s="16" t="s">
        <v>39</v>
      </c>
      <c r="B54" s="25">
        <f>B48+B50+B51+B52-B53</f>
        <v>-6596.2250000000204</v>
      </c>
    </row>
    <row r="58" spans="1:4">
      <c r="D58" s="28"/>
    </row>
  </sheetData>
  <mergeCells count="30">
    <mergeCell ref="B44:D44"/>
    <mergeCell ref="A20:E20"/>
    <mergeCell ref="A32:E32"/>
    <mergeCell ref="A33:E33"/>
    <mergeCell ref="A34:E34"/>
    <mergeCell ref="A35:E35"/>
    <mergeCell ref="A36:E36"/>
    <mergeCell ref="A38:E38"/>
    <mergeCell ref="A39:E39"/>
    <mergeCell ref="A40:D40"/>
    <mergeCell ref="B41:D41"/>
    <mergeCell ref="A43:E4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4"/>
  <sheetViews>
    <sheetView view="pageBreakPreview" zoomScaleSheetLayoutView="100" workbookViewId="0">
      <selection activeCell="D41" sqref="D41"/>
    </sheetView>
  </sheetViews>
  <sheetFormatPr defaultColWidth="9.140625" defaultRowHeight="15"/>
  <cols>
    <col min="1" max="1" width="34.28515625" style="2" customWidth="1"/>
    <col min="2" max="2" width="20.28515625" style="2" customWidth="1"/>
    <col min="3" max="3" width="13" style="2" customWidth="1"/>
    <col min="4" max="4" width="14.85546875" style="2" customWidth="1"/>
    <col min="5" max="5" width="14.5703125" style="2" customWidth="1"/>
    <col min="6" max="7" width="9.140625" style="2"/>
    <col min="8" max="8" width="13" style="2" customWidth="1"/>
    <col min="9" max="16384" width="9.140625" style="2"/>
  </cols>
  <sheetData>
    <row r="1" spans="1:5" ht="15.75">
      <c r="A1" s="82" t="s">
        <v>11</v>
      </c>
      <c r="B1" s="82"/>
      <c r="C1" s="82"/>
      <c r="D1" s="82"/>
      <c r="E1" s="82"/>
    </row>
    <row r="2" spans="1:5" ht="33.75" customHeight="1">
      <c r="A2" s="83" t="s">
        <v>12</v>
      </c>
      <c r="B2" s="84"/>
      <c r="C2" s="84"/>
      <c r="D2" s="84"/>
      <c r="E2" s="84"/>
    </row>
    <row r="3" spans="1:5">
      <c r="A3" s="85" t="s">
        <v>72</v>
      </c>
      <c r="B3" s="85"/>
      <c r="C3" s="85"/>
      <c r="D3" s="85"/>
      <c r="E3" s="85"/>
    </row>
    <row r="4" spans="1:5" s="1" customFormat="1" ht="15.75">
      <c r="A4" s="19" t="s">
        <v>13</v>
      </c>
      <c r="B4" s="4"/>
      <c r="C4" s="4"/>
      <c r="D4" s="86" t="s">
        <v>73</v>
      </c>
      <c r="E4" s="86"/>
    </row>
    <row r="5" spans="1:5">
      <c r="A5" s="45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75" t="s">
        <v>25</v>
      </c>
      <c r="B7" s="75"/>
      <c r="C7" s="75"/>
      <c r="D7" s="75"/>
      <c r="E7" s="75"/>
    </row>
    <row r="8" spans="1:5">
      <c r="A8" s="77" t="s">
        <v>1</v>
      </c>
      <c r="B8" s="77"/>
      <c r="C8" s="77"/>
      <c r="D8" s="77"/>
      <c r="E8" s="77"/>
    </row>
    <row r="9" spans="1:5" ht="13.9" customHeight="1">
      <c r="A9" s="78" t="s">
        <v>41</v>
      </c>
      <c r="B9" s="78"/>
      <c r="C9" s="78"/>
      <c r="D9" s="78"/>
      <c r="E9" s="78"/>
    </row>
    <row r="10" spans="1:5" ht="24.75" customHeight="1">
      <c r="A10" s="79" t="s">
        <v>14</v>
      </c>
      <c r="B10" s="80"/>
      <c r="C10" s="80"/>
      <c r="D10" s="80"/>
      <c r="E10" s="80"/>
    </row>
    <row r="11" spans="1:5" ht="29.25" customHeight="1">
      <c r="A11" s="78" t="s">
        <v>43</v>
      </c>
      <c r="B11" s="78"/>
      <c r="C11" s="78"/>
      <c r="D11" s="78"/>
      <c r="E11" s="78"/>
    </row>
    <row r="12" spans="1:5">
      <c r="A12" s="77" t="s">
        <v>15</v>
      </c>
      <c r="B12" s="81"/>
      <c r="C12" s="81"/>
      <c r="D12" s="81"/>
      <c r="E12" s="81"/>
    </row>
    <row r="13" spans="1:5">
      <c r="A13" s="73" t="s">
        <v>22</v>
      </c>
      <c r="B13" s="73"/>
      <c r="C13" s="73"/>
      <c r="D13" s="73"/>
      <c r="E13" s="73"/>
    </row>
    <row r="14" spans="1:5">
      <c r="A14" s="77" t="s">
        <v>2</v>
      </c>
      <c r="B14" s="81"/>
      <c r="C14" s="81"/>
      <c r="D14" s="81"/>
      <c r="E14" s="81"/>
    </row>
    <row r="15" spans="1:5">
      <c r="A15" s="73" t="s">
        <v>23</v>
      </c>
      <c r="B15" s="73"/>
      <c r="C15" s="73"/>
      <c r="D15" s="73"/>
      <c r="E15" s="73"/>
    </row>
    <row r="16" spans="1:5">
      <c r="A16" s="77" t="s">
        <v>16</v>
      </c>
      <c r="B16" s="81"/>
      <c r="C16" s="81"/>
      <c r="D16" s="81"/>
      <c r="E16" s="81"/>
    </row>
    <row r="17" spans="1:7" ht="29.25" customHeight="1">
      <c r="A17" s="73" t="s">
        <v>17</v>
      </c>
      <c r="B17" s="73"/>
      <c r="C17" s="73"/>
      <c r="D17" s="73"/>
      <c r="E17" s="73"/>
    </row>
    <row r="18" spans="1:7" ht="60.75" customHeight="1">
      <c r="A18" s="73" t="s">
        <v>34</v>
      </c>
      <c r="B18" s="73"/>
      <c r="C18" s="73"/>
      <c r="D18" s="73"/>
      <c r="E18" s="73"/>
    </row>
    <row r="19" spans="1:7" ht="31.5" customHeight="1">
      <c r="A19" s="71" t="s">
        <v>26</v>
      </c>
      <c r="B19" s="71"/>
      <c r="C19" s="71"/>
      <c r="D19" s="71"/>
      <c r="E19" s="71"/>
    </row>
    <row r="20" spans="1:7">
      <c r="A20" s="71"/>
      <c r="B20" s="71"/>
      <c r="C20" s="71"/>
      <c r="D20" s="71"/>
      <c r="E20" s="71"/>
      <c r="F20" s="2">
        <v>1261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7" t="s">
        <v>46</v>
      </c>
      <c r="B22" s="9" t="s">
        <v>35</v>
      </c>
      <c r="C22" s="3" t="s">
        <v>4</v>
      </c>
      <c r="D22" s="3">
        <v>15</v>
      </c>
      <c r="E22" s="8">
        <f>D22*F20*G20</f>
        <v>56745</v>
      </c>
    </row>
    <row r="23" spans="1:7">
      <c r="A23" s="7" t="s">
        <v>38</v>
      </c>
      <c r="B23" s="9" t="s">
        <v>24</v>
      </c>
      <c r="C23" s="3" t="s">
        <v>4</v>
      </c>
      <c r="D23" s="3">
        <v>3.9</v>
      </c>
      <c r="E23" s="8">
        <f>D23*F20*G20</f>
        <v>14753.699999999999</v>
      </c>
    </row>
    <row r="24" spans="1:7">
      <c r="A24" s="18" t="s">
        <v>27</v>
      </c>
      <c r="B24" s="9" t="s">
        <v>74</v>
      </c>
      <c r="C24" s="3" t="s">
        <v>29</v>
      </c>
      <c r="D24" s="3"/>
      <c r="E24" s="8">
        <f>1526</f>
        <v>1526</v>
      </c>
    </row>
    <row r="25" spans="1:7">
      <c r="A25" s="41"/>
      <c r="B25" s="9"/>
      <c r="C25" s="3"/>
      <c r="D25" s="3"/>
      <c r="E25" s="8"/>
    </row>
    <row r="26" spans="1:7" s="15" customFormat="1" ht="14.25">
      <c r="A26" s="11" t="s">
        <v>30</v>
      </c>
      <c r="B26" s="12"/>
      <c r="C26" s="13"/>
      <c r="D26" s="13"/>
      <c r="E26" s="14">
        <f>SUM(E22:E25)</f>
        <v>73024.7</v>
      </c>
    </row>
    <row r="28" spans="1:7" ht="36" customHeight="1">
      <c r="A28" s="78" t="s">
        <v>75</v>
      </c>
      <c r="B28" s="78"/>
      <c r="C28" s="78"/>
      <c r="D28" s="78"/>
      <c r="E28" s="78"/>
    </row>
    <row r="29" spans="1:7" ht="28.5" customHeight="1">
      <c r="A29" s="73" t="s">
        <v>21</v>
      </c>
      <c r="B29" s="73"/>
      <c r="C29" s="73"/>
      <c r="D29" s="73"/>
      <c r="E29" s="73"/>
    </row>
    <row r="30" spans="1:7">
      <c r="A30" s="73" t="s">
        <v>20</v>
      </c>
      <c r="B30" s="73"/>
      <c r="C30" s="73"/>
      <c r="D30" s="73"/>
      <c r="E30" s="73"/>
    </row>
    <row r="31" spans="1:7" ht="28.5" customHeight="1">
      <c r="A31" s="73" t="s">
        <v>31</v>
      </c>
      <c r="B31" s="73"/>
      <c r="C31" s="73"/>
      <c r="D31" s="73"/>
      <c r="E31" s="73"/>
    </row>
    <row r="32" spans="1:7">
      <c r="A32" s="73" t="s">
        <v>18</v>
      </c>
      <c r="B32" s="73"/>
      <c r="C32" s="73"/>
      <c r="D32" s="73"/>
      <c r="E32" s="73"/>
    </row>
    <row r="33" spans="1:5">
      <c r="A33" s="42"/>
      <c r="B33" s="42"/>
      <c r="C33" s="42"/>
      <c r="D33" s="42"/>
      <c r="E33" s="42"/>
    </row>
    <row r="34" spans="1:5">
      <c r="A34" s="74" t="s">
        <v>5</v>
      </c>
      <c r="B34" s="74"/>
      <c r="C34" s="74"/>
      <c r="D34" s="74"/>
      <c r="E34" s="74"/>
    </row>
    <row r="35" spans="1:5">
      <c r="A35" s="73" t="s">
        <v>18</v>
      </c>
      <c r="B35" s="73"/>
      <c r="C35" s="73"/>
      <c r="D35" s="73"/>
      <c r="E35" s="73"/>
    </row>
    <row r="36" spans="1:5">
      <c r="A36" s="75" t="s">
        <v>32</v>
      </c>
      <c r="B36" s="75"/>
      <c r="C36" s="75"/>
      <c r="D36" s="75"/>
      <c r="E36" s="5"/>
    </row>
    <row r="37" spans="1:5">
      <c r="B37" s="70" t="s">
        <v>19</v>
      </c>
      <c r="C37" s="70"/>
      <c r="D37" s="70"/>
      <c r="E37" s="6" t="s">
        <v>6</v>
      </c>
    </row>
    <row r="38" spans="1:5">
      <c r="A38" s="44"/>
      <c r="B38" s="44"/>
      <c r="C38" s="44"/>
      <c r="D38" s="44"/>
      <c r="E38" s="44"/>
    </row>
    <row r="39" spans="1:5">
      <c r="A39" s="76" t="s">
        <v>44</v>
      </c>
      <c r="B39" s="76"/>
      <c r="C39" s="76"/>
      <c r="D39" s="76"/>
      <c r="E39" s="76"/>
    </row>
    <row r="40" spans="1:5">
      <c r="B40" s="70" t="s">
        <v>19</v>
      </c>
      <c r="C40" s="70"/>
      <c r="D40" s="70"/>
      <c r="E40" s="6" t="s">
        <v>6</v>
      </c>
    </row>
    <row r="42" spans="1:5">
      <c r="A42" s="2" t="s">
        <v>42</v>
      </c>
    </row>
    <row r="43" spans="1:5">
      <c r="A43" s="15" t="s">
        <v>33</v>
      </c>
    </row>
    <row r="44" spans="1:5">
      <c r="A44" s="2" t="s">
        <v>40</v>
      </c>
      <c r="B44" s="25">
        <f>'3кв'!B54</f>
        <v>-6596.2250000000204</v>
      </c>
    </row>
    <row r="45" spans="1:5" ht="30" customHeight="1">
      <c r="A45" s="43" t="s">
        <v>71</v>
      </c>
      <c r="B45" s="26"/>
    </row>
    <row r="46" spans="1:5">
      <c r="A46" s="2" t="s">
        <v>36</v>
      </c>
      <c r="B46" s="26">
        <v>86478.03</v>
      </c>
    </row>
    <row r="47" spans="1:5">
      <c r="A47" s="2" t="s">
        <v>47</v>
      </c>
      <c r="B47" s="26">
        <f>350*3</f>
        <v>1050</v>
      </c>
    </row>
    <row r="48" spans="1:5">
      <c r="A48" s="2" t="s">
        <v>45</v>
      </c>
      <c r="B48" s="27">
        <f>3*110</f>
        <v>330</v>
      </c>
    </row>
    <row r="49" spans="1:4" ht="15.6" customHeight="1">
      <c r="A49" s="2" t="s">
        <v>37</v>
      </c>
      <c r="B49" s="26">
        <f>E26</f>
        <v>73024.7</v>
      </c>
    </row>
    <row r="50" spans="1:4">
      <c r="A50" s="16" t="s">
        <v>39</v>
      </c>
      <c r="B50" s="25">
        <f>B44+B46+B47+B48-B49</f>
        <v>8237.1049999999814</v>
      </c>
    </row>
    <row r="54" spans="1:4">
      <c r="D54" s="28"/>
    </row>
  </sheetData>
  <mergeCells count="30"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9"/>
  <sheetViews>
    <sheetView tabSelected="1" view="pageBreakPreview" topLeftCell="A7" zoomScaleSheetLayoutView="100" workbookViewId="0">
      <selection activeCell="A38" sqref="A38:XFD39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8" t="s">
        <v>76</v>
      </c>
      <c r="B1" s="88"/>
      <c r="C1" s="88"/>
      <c r="D1" s="46"/>
    </row>
    <row r="2" spans="1:5" ht="15.75">
      <c r="A2" s="89" t="s">
        <v>77</v>
      </c>
      <c r="B2" s="89"/>
      <c r="C2" s="89"/>
      <c r="D2" s="47"/>
    </row>
    <row r="3" spans="1:5" ht="15.75">
      <c r="A3" s="89" t="s">
        <v>78</v>
      </c>
      <c r="B3" s="89"/>
      <c r="C3" s="89"/>
      <c r="D3" s="47"/>
    </row>
    <row r="4" spans="1:5" ht="15.75">
      <c r="A4" s="88" t="s">
        <v>98</v>
      </c>
      <c r="B4" s="88"/>
      <c r="C4" s="88"/>
      <c r="D4" s="46"/>
    </row>
    <row r="5" spans="1:5" ht="15.75">
      <c r="A5" s="90"/>
      <c r="B5" s="90"/>
      <c r="C5" s="90"/>
      <c r="D5" s="1"/>
    </row>
    <row r="6" spans="1:5" ht="15.75">
      <c r="A6" s="47"/>
      <c r="B6" s="48" t="s">
        <v>79</v>
      </c>
      <c r="C6" s="49">
        <f>'1 кв'!B46</f>
        <v>-38997.879999999997</v>
      </c>
      <c r="D6" s="50"/>
    </row>
    <row r="7" spans="1:5" ht="15.75">
      <c r="A7" s="51" t="s">
        <v>80</v>
      </c>
      <c r="B7" s="48" t="s">
        <v>99</v>
      </c>
      <c r="C7" s="49"/>
      <c r="D7" s="50"/>
    </row>
    <row r="8" spans="1:5" ht="15.75">
      <c r="B8" s="53" t="s">
        <v>81</v>
      </c>
      <c r="C8" s="54">
        <f>'1 кв'!B48+'2кв'!B46+'3кв'!B50+'4кв.'!B46</f>
        <v>359588</v>
      </c>
      <c r="D8" s="55"/>
    </row>
    <row r="9" spans="1:5" ht="15.75">
      <c r="A9" s="51"/>
      <c r="B9" s="52" t="s">
        <v>47</v>
      </c>
      <c r="C9" s="69">
        <f>'1 кв'!B49+'2кв'!B47+'3кв'!B51+'4кв.'!B47</f>
        <v>4200</v>
      </c>
      <c r="D9" s="50"/>
    </row>
    <row r="10" spans="1:5" ht="15.75">
      <c r="A10" s="51"/>
      <c r="B10" s="52" t="s">
        <v>45</v>
      </c>
      <c r="C10" s="69">
        <f>'1 кв'!B50+'2кв'!B48+'3кв'!B52+'4кв.'!B48</f>
        <v>1320</v>
      </c>
      <c r="D10" s="50"/>
    </row>
    <row r="11" spans="1:5" ht="15.75">
      <c r="A11" s="56"/>
      <c r="B11" s="53" t="s">
        <v>82</v>
      </c>
      <c r="C11" s="57">
        <f>SUM(C8:C10)</f>
        <v>365108</v>
      </c>
      <c r="D11" s="50">
        <f>'1 кв'!B48+'1 кв'!B49+'1 кв'!B50+'2кв'!B46+'2кв'!B47+'2кв'!B48+'3кв'!B50+'3кв'!B51+'3кв'!B52+'4кв.'!B46+'4кв.'!B47+'4кв.'!B48</f>
        <v>365108</v>
      </c>
    </row>
    <row r="12" spans="1:5" ht="15.75">
      <c r="A12" s="1"/>
      <c r="B12" s="87"/>
      <c r="C12" s="87"/>
      <c r="D12" s="58"/>
    </row>
    <row r="13" spans="1:5" ht="15.75">
      <c r="A13" s="59" t="s">
        <v>83</v>
      </c>
      <c r="B13" s="17" t="s">
        <v>46</v>
      </c>
      <c r="C13" s="66">
        <f>'1 кв'!E22+'2кв'!E22+'3кв'!E22+'4кв.'!E22</f>
        <v>218581.74</v>
      </c>
      <c r="D13" s="58"/>
    </row>
    <row r="14" spans="1:5" ht="15.75">
      <c r="A14" s="59"/>
      <c r="B14" s="7" t="s">
        <v>38</v>
      </c>
      <c r="C14" s="66">
        <f>'1 кв'!E24+'2кв'!E23+'3кв'!E23+'4кв.'!E23</f>
        <v>56745</v>
      </c>
      <c r="D14" s="58"/>
    </row>
    <row r="15" spans="1:5" ht="30">
      <c r="A15" s="59"/>
      <c r="B15" s="7" t="s">
        <v>84</v>
      </c>
      <c r="C15" s="66">
        <f>'1 кв'!E23</f>
        <v>3711.6000000000004</v>
      </c>
      <c r="D15" s="58"/>
    </row>
    <row r="16" spans="1:5" ht="15.75">
      <c r="A16" s="1"/>
      <c r="B16" s="7" t="s">
        <v>27</v>
      </c>
      <c r="C16" s="66">
        <f>'1 кв'!E25+'2кв'!E24+'3кв'!E24+'4кв.'!E24</f>
        <v>15130.37</v>
      </c>
      <c r="D16" s="58"/>
      <c r="E16" s="60"/>
    </row>
    <row r="17" spans="1:5" ht="15.75">
      <c r="A17" s="59"/>
      <c r="B17" s="61" t="s">
        <v>100</v>
      </c>
      <c r="C17" s="67">
        <f>'1 кв'!E26+'1 кв'!E27+'3кв'!E25+'3кв'!E26+'3кв'!E27</f>
        <v>5955.5149999999994</v>
      </c>
      <c r="D17" s="58"/>
    </row>
    <row r="18" spans="1:5" ht="15.75">
      <c r="A18" s="59"/>
      <c r="B18" s="61" t="s">
        <v>85</v>
      </c>
      <c r="C18" s="67">
        <f>C20</f>
        <v>17748.79</v>
      </c>
      <c r="D18" s="58"/>
    </row>
    <row r="19" spans="1:5" ht="15.75">
      <c r="A19" s="59"/>
      <c r="B19" s="61" t="s">
        <v>86</v>
      </c>
      <c r="C19" s="67"/>
      <c r="D19" s="58"/>
    </row>
    <row r="20" spans="1:5" ht="15.75">
      <c r="A20" s="59"/>
      <c r="B20" s="41" t="s">
        <v>101</v>
      </c>
      <c r="C20" s="67">
        <f>'3кв'!E28</f>
        <v>17748.79</v>
      </c>
      <c r="D20" s="58"/>
    </row>
    <row r="21" spans="1:5" ht="15.75">
      <c r="A21" s="59"/>
      <c r="B21" s="41"/>
      <c r="C21" s="67"/>
      <c r="D21" s="58"/>
    </row>
    <row r="22" spans="1:5" ht="15.75">
      <c r="A22" s="1"/>
      <c r="B22" s="62" t="s">
        <v>87</v>
      </c>
      <c r="C22" s="68">
        <f>'1 кв'!E29+'2кв'!E26+'3кв'!E30+'4кв.'!E26</f>
        <v>317873.01500000001</v>
      </c>
      <c r="D22" s="58"/>
      <c r="E22" s="60"/>
    </row>
    <row r="23" spans="1:5" ht="15.75">
      <c r="A23" s="1"/>
      <c r="B23" s="63" t="s">
        <v>88</v>
      </c>
      <c r="C23" s="68">
        <f>C6+C11-C22</f>
        <v>8237.1049999999814</v>
      </c>
      <c r="D23" s="58">
        <f>'1 кв'!E29+'2кв'!E26+'3кв'!E30+'4кв.'!E26</f>
        <v>317873.01500000001</v>
      </c>
    </row>
    <row r="24" spans="1:5" ht="15.75">
      <c r="A24" s="1"/>
      <c r="B24" s="51"/>
      <c r="C24" s="51"/>
      <c r="D24" s="58"/>
    </row>
    <row r="25" spans="1:5" ht="15.75">
      <c r="A25" s="1"/>
      <c r="B25" s="64" t="s">
        <v>89</v>
      </c>
      <c r="C25" s="64"/>
      <c r="D25" s="58"/>
    </row>
    <row r="26" spans="1:5" ht="15.75">
      <c r="A26" s="1"/>
      <c r="B26" s="64" t="s">
        <v>90</v>
      </c>
      <c r="C26" s="64">
        <v>119995.74</v>
      </c>
      <c r="D26" s="58"/>
    </row>
    <row r="27" spans="1:5" ht="15.75">
      <c r="A27" s="1"/>
      <c r="B27" s="65" t="s">
        <v>91</v>
      </c>
      <c r="C27" s="65">
        <v>114421.18</v>
      </c>
      <c r="D27" s="58"/>
    </row>
    <row r="28" spans="1:5" ht="15.75">
      <c r="A28" s="1"/>
      <c r="B28" s="64" t="s">
        <v>92</v>
      </c>
      <c r="C28" s="64">
        <f>C27-C26</f>
        <v>-5574.5600000000122</v>
      </c>
      <c r="D28" s="58"/>
    </row>
    <row r="29" spans="1:5" ht="15.75">
      <c r="A29" s="1"/>
      <c r="B29" s="51"/>
      <c r="C29" s="51"/>
      <c r="D29" s="58"/>
    </row>
    <row r="30" spans="1:5" ht="15.75">
      <c r="A30" s="1"/>
      <c r="B30" s="51"/>
      <c r="C30" s="51"/>
      <c r="D30" s="58"/>
    </row>
    <row r="31" spans="1:5" ht="15.75">
      <c r="A31" s="1"/>
      <c r="B31" s="51"/>
      <c r="C31" s="51"/>
      <c r="D31" s="58"/>
    </row>
    <row r="32" spans="1:5" ht="15.75">
      <c r="A32" s="1" t="s">
        <v>93</v>
      </c>
      <c r="B32" s="51" t="s">
        <v>94</v>
      </c>
      <c r="C32" s="51"/>
      <c r="D32" s="58"/>
    </row>
    <row r="33" spans="1:4" ht="15.75">
      <c r="A33" s="1"/>
      <c r="B33" s="51" t="s">
        <v>95</v>
      </c>
      <c r="C33" s="51"/>
      <c r="D33" s="58"/>
    </row>
    <row r="34" spans="1:4" ht="15.75">
      <c r="A34" s="1"/>
      <c r="B34" s="51" t="s">
        <v>96</v>
      </c>
      <c r="C34" s="51"/>
      <c r="D34" s="58"/>
    </row>
    <row r="35" spans="1:4" ht="15.75">
      <c r="A35" s="1"/>
      <c r="B35" s="51"/>
      <c r="C35" s="51"/>
      <c r="D35" s="58"/>
    </row>
    <row r="36" spans="1:4" ht="15.75">
      <c r="A36" s="1"/>
      <c r="B36" s="51"/>
      <c r="C36" s="51"/>
      <c r="D36" s="58"/>
    </row>
    <row r="37" spans="1:4" ht="11.25" customHeight="1">
      <c r="A37" s="1"/>
      <c r="B37" s="51" t="s">
        <v>97</v>
      </c>
      <c r="C37" s="51"/>
      <c r="D37" s="58"/>
    </row>
    <row r="38" spans="1:4" ht="15.75">
      <c r="A38" s="1"/>
      <c r="B38" s="51"/>
      <c r="C38" s="51"/>
      <c r="D38" s="58"/>
    </row>
    <row r="39" spans="1:4" ht="15.75">
      <c r="A39" s="1"/>
      <c r="B39" s="51"/>
      <c r="C39" s="51"/>
      <c r="D39" s="58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кв</vt:lpstr>
      <vt:lpstr>2кв</vt:lpstr>
      <vt:lpstr>3кв</vt:lpstr>
      <vt:lpstr>4кв.</vt:lpstr>
      <vt:lpstr>отчет</vt:lpstr>
      <vt:lpstr>'1 кв'!Область_печати</vt:lpstr>
      <vt:lpstr>'2кв'!Область_печати</vt:lpstr>
      <vt:lpstr>'3кв'!Область_печати</vt:lpstr>
      <vt:lpstr>'4кв.'!Область_печати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2023-03-02T11:15:25Z</dcterms:modified>
</cp:coreProperties>
</file>