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 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'1кв'!$A$1:$E$49</definedName>
    <definedName name="_xlnm.Print_Area" localSheetId="1">'2кв '!$A$1:$E$49</definedName>
    <definedName name="_xlnm.Print_Area" localSheetId="2">'3кв'!$A$1:$E$51</definedName>
    <definedName name="_xlnm.Print_Area" localSheetId="3">'4кв'!$A$1:$E$50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9" i="21"/>
  <c r="B48" i="18"/>
  <c r="B48" i="17"/>
  <c r="E26"/>
  <c r="C6" i="21"/>
  <c r="E21"/>
  <c r="C19"/>
  <c r="C17" s="1"/>
  <c r="C16"/>
  <c r="C15"/>
  <c r="C14"/>
  <c r="C13"/>
  <c r="C12"/>
  <c r="C8"/>
  <c r="C10" s="1"/>
  <c r="E27" i="20"/>
  <c r="E25"/>
  <c r="G24"/>
  <c r="C27" i="21"/>
  <c r="F20" i="20"/>
  <c r="E22" s="1"/>
  <c r="C21" i="21" l="1"/>
  <c r="C22" s="1"/>
  <c r="E23" i="20"/>
  <c r="B48"/>
  <c r="E26" i="19"/>
  <c r="E22"/>
  <c r="F20"/>
  <c r="E23" s="1"/>
  <c r="E28" l="1"/>
  <c r="B49" s="1"/>
  <c r="F20" i="18"/>
  <c r="E22" s="1"/>
  <c r="E26" l="1"/>
  <c r="B47" s="1"/>
  <c r="E23"/>
  <c r="E25" i="17"/>
  <c r="F20"/>
  <c r="E22" s="1"/>
  <c r="B45" i="19" l="1"/>
  <c r="B50" s="1"/>
  <c r="B44" i="20" s="1"/>
  <c r="B49" s="1"/>
  <c r="E23" i="17"/>
  <c r="B47" s="1"/>
  <c r="B43" i="18" s="1"/>
</calcChain>
</file>

<file path=xl/sharedStrings.xml><?xml version="1.0" encoding="utf-8"?>
<sst xmlns="http://schemas.openxmlformats.org/spreadsheetml/2006/main" count="261" uniqueCount="98">
  <si>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</si>
  <si>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</si>
  <si>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</si>
  <si>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</si>
  <si>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</si>
  <si>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</si>
  <si>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</si>
  <si>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</si>
  <si>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</si>
  <si>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</si>
  <si>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</si>
  <si>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</si>
  <si>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</si>
  <si>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</si>
  <si>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</si>
  <si>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</si>
  <si>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</si>
  <si>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</si>
  <si>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</si>
  <si>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</si>
  <si>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</si>
  <si>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</si>
  <si>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</si>
  <si>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</si>
  <si>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</si>
  <si>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</si>
  <si>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</si>
  <si>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50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</si>
  <si>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№52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</si>
  <si>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</si>
  <si>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</si>
  <si>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</si>
  <si>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</si>
  <si>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Коваленко С.Н.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</si>
  <si>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</si>
  <si>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</si>
  <si>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</si>
  <si>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</si>
  <si>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Коваленко Светланы Николаевны</t>
    </r>
  </si>
  <si>
    <t>Общая площадь квартир - 432,2м2 + нежилые 112,7м2=544,9м2</t>
  </si>
  <si>
    <t>Расходы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</si>
  <si>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</si>
  <si>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</si>
  <si>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</si>
  <si>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</si>
  <si>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>Оплачено по нежилым помещениям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</si>
  <si>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</si>
  <si>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</si>
  <si>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Предъявлено населению 30010,98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</si>
  <si>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</si>
  <si>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</si>
  <si>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 тридцать тысяч двести сорок пять рублей 18 копеек</t>
  </si>
  <si>
    <t>2 квартал</t>
  </si>
  <si>
    <t>за 2 квартал 2022 года</t>
  </si>
  <si>
    <t>"30" 06  2022 г.</t>
  </si>
  <si>
    <t xml:space="preserve">           2. Всего за период с "01" 04 2022 г. по "30" 06 2022 г. выполнено работ (оказано услуг) на общую сумму  двадцать семь тысяч семьсот восемьдесят девять рублей 90 копеек</t>
  </si>
  <si>
    <t>за 3 квартал 2022 года</t>
  </si>
  <si>
    <t>"30" 09  2022 г.</t>
  </si>
  <si>
    <t>3 квартал</t>
  </si>
  <si>
    <t>Окраска металлоконстр.козыр. (смета)</t>
  </si>
  <si>
    <t xml:space="preserve">Монтаж, Окраска столбиков </t>
  </si>
  <si>
    <t>июль</t>
  </si>
  <si>
    <t>август</t>
  </si>
  <si>
    <t>ч/ч</t>
  </si>
  <si>
    <t xml:space="preserve">           2. Всего за период с "01" 07 2022 г. по "30" 09  2022 г. выполнено работ (оказано услуг) на общую сумму тридцать  две тысячи семьсот девяносто четыре рубля 96 копеек</t>
  </si>
  <si>
    <t>Предъявлено населению 29721,51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</si>
  <si>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</si>
  <si>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</si>
  <si>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</si>
  <si>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</si>
  <si>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</si>
  <si>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</si>
  <si>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</si>
  <si>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</si>
  <si>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</si>
  <si>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</si>
  <si>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</si>
  <si>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</si>
  <si>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</si>
  <si>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</si>
  <si>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</si>
  <si>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</si>
  <si>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</si>
  <si>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</si>
  <si>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</si>
  <si>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</si>
  <si>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</si>
  <si>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4 квартал</t>
  </si>
  <si>
    <t>Сварка решетки в подьезде (для дворников)</t>
  </si>
  <si>
    <t>декабрь</t>
  </si>
  <si>
    <t>за 4 квартал 2022 года</t>
  </si>
  <si>
    <t>"31" 12  2022 г.</t>
  </si>
  <si>
    <t xml:space="preserve">           2. Всего за период с "01" 10 2022 г. по "31" 12  2022 г. выполнено работ (оказано услуг) на общую сумму тридцать  три тысячи триста рублей 51 копейка</t>
  </si>
  <si>
    <t>по ж.д. ул. Пролетарская, д. 96</t>
  </si>
  <si>
    <t>Начислено всего 119 464,98</t>
  </si>
  <si>
    <t>Непредвиденные работы 16 ч/ч</t>
  </si>
  <si>
    <t xml:space="preserve">    * Окраска металлоконстр.козыр. (смета)</t>
  </si>
  <si>
    <t>не жилые помещения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</si>
</sst>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43" fontId="4" fillId="0" borderId="0" xfId="1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166" fontId="4" fillId="0" borderId="0" xfId="0" applyNumberFormat="1" applyFont="1"/>
    <xf numFmtId="0" fontId="14" fillId="0" borderId="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43" fontId="4" fillId="0" borderId="0" xfId="0" applyNumberFormat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1" zoomScaleSheetLayoutView="100" workbookViewId="0">
      <selection activeCell="B49" sqref="B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.75" customHeight="1">
      <c r="A2" s="76" t="s">
        <v>12</v>
      </c>
      <c r="B2" s="77"/>
      <c r="C2" s="77"/>
      <c r="D2" s="77"/>
      <c r="E2" s="77"/>
    </row>
    <row r="3" spans="1:5">
      <c r="A3" s="78" t="s">
        <v>49</v>
      </c>
      <c r="B3" s="78"/>
      <c r="C3" s="78"/>
      <c r="D3" s="78"/>
      <c r="E3" s="78"/>
    </row>
    <row r="4" spans="1:5" s="1" customFormat="1" ht="15.75">
      <c r="A4" s="20" t="s">
        <v>13</v>
      </c>
      <c r="B4" s="4"/>
      <c r="C4" s="4"/>
      <c r="D4" s="80" t="s">
        <v>50</v>
      </c>
      <c r="E4" s="80"/>
    </row>
    <row r="5" spans="1:5">
      <c r="A5" s="19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9" t="s">
        <v>26</v>
      </c>
      <c r="B7" s="79"/>
      <c r="C7" s="79"/>
      <c r="D7" s="79"/>
      <c r="E7" s="79"/>
    </row>
    <row r="8" spans="1:5">
      <c r="A8" s="71" t="s">
        <v>1</v>
      </c>
      <c r="B8" s="71"/>
      <c r="C8" s="71"/>
      <c r="D8" s="71"/>
      <c r="E8" s="71"/>
    </row>
    <row r="9" spans="1:5">
      <c r="A9" s="67" t="s">
        <v>38</v>
      </c>
      <c r="B9" s="67"/>
      <c r="C9" s="67"/>
      <c r="D9" s="67"/>
      <c r="E9" s="67"/>
    </row>
    <row r="10" spans="1:5" ht="25.5" customHeight="1">
      <c r="A10" s="72" t="s">
        <v>14</v>
      </c>
      <c r="B10" s="73"/>
      <c r="C10" s="73"/>
      <c r="D10" s="73"/>
      <c r="E10" s="73"/>
    </row>
    <row r="11" spans="1:5" ht="29.25" customHeight="1">
      <c r="A11" s="67" t="s">
        <v>27</v>
      </c>
      <c r="B11" s="67"/>
      <c r="C11" s="67"/>
      <c r="D11" s="67"/>
      <c r="E11" s="67"/>
    </row>
    <row r="12" spans="1:5" ht="18" customHeight="1">
      <c r="A12" s="71" t="s">
        <v>15</v>
      </c>
      <c r="B12" s="74"/>
      <c r="C12" s="74"/>
      <c r="D12" s="74"/>
      <c r="E12" s="74"/>
    </row>
    <row r="13" spans="1:5">
      <c r="A13" s="67" t="s">
        <v>23</v>
      </c>
      <c r="B13" s="67"/>
      <c r="C13" s="67"/>
      <c r="D13" s="67"/>
      <c r="E13" s="67"/>
    </row>
    <row r="14" spans="1:5">
      <c r="A14" s="71" t="s">
        <v>2</v>
      </c>
      <c r="B14" s="74"/>
      <c r="C14" s="74"/>
      <c r="D14" s="74"/>
      <c r="E14" s="74"/>
    </row>
    <row r="15" spans="1:5" ht="15" customHeight="1">
      <c r="A15" s="67" t="s">
        <v>22</v>
      </c>
      <c r="B15" s="67"/>
      <c r="C15" s="67"/>
      <c r="D15" s="67"/>
      <c r="E15" s="67"/>
    </row>
    <row r="16" spans="1:5">
      <c r="A16" s="71" t="s">
        <v>16</v>
      </c>
      <c r="B16" s="74"/>
      <c r="C16" s="74"/>
      <c r="D16" s="74"/>
      <c r="E16" s="74"/>
    </row>
    <row r="17" spans="1:7" ht="31.5" customHeight="1">
      <c r="A17" s="67" t="s">
        <v>17</v>
      </c>
      <c r="B17" s="67"/>
      <c r="C17" s="67"/>
      <c r="D17" s="67"/>
      <c r="E17" s="67"/>
    </row>
    <row r="18" spans="1:7" ht="63" customHeight="1">
      <c r="A18" s="67" t="s">
        <v>28</v>
      </c>
      <c r="B18" s="67"/>
      <c r="C18" s="67"/>
      <c r="D18" s="67"/>
      <c r="E18" s="67"/>
    </row>
    <row r="19" spans="1:7" ht="34.5" customHeight="1">
      <c r="A19" s="65" t="s">
        <v>29</v>
      </c>
      <c r="B19" s="65"/>
      <c r="C19" s="65"/>
      <c r="D19" s="65"/>
      <c r="E19" s="65"/>
    </row>
    <row r="20" spans="1:7" ht="19.5" customHeight="1">
      <c r="A20" s="65"/>
      <c r="B20" s="65"/>
      <c r="C20" s="65"/>
      <c r="D20" s="65"/>
      <c r="E20" s="65"/>
      <c r="F20" s="2">
        <f>112.7+432.2</f>
        <v>544.9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9" t="s">
        <v>44</v>
      </c>
      <c r="C22" s="3" t="s">
        <v>4</v>
      </c>
      <c r="D22" s="3">
        <v>13.4</v>
      </c>
      <c r="E22" s="8">
        <f>D22*F20*G20</f>
        <v>21904.98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5884.92</v>
      </c>
    </row>
    <row r="24" spans="1:7">
      <c r="A24" s="7" t="s">
        <v>30</v>
      </c>
      <c r="B24" s="9" t="s">
        <v>42</v>
      </c>
      <c r="C24" s="3" t="s">
        <v>31</v>
      </c>
      <c r="D24" s="3"/>
      <c r="E24" s="8">
        <v>83</v>
      </c>
    </row>
    <row r="25" spans="1:7" ht="75">
      <c r="A25" s="7" t="s">
        <v>47</v>
      </c>
      <c r="B25" s="9" t="s">
        <v>42</v>
      </c>
      <c r="C25" s="3" t="s">
        <v>4</v>
      </c>
      <c r="D25" s="3"/>
      <c r="E25" s="8">
        <f>790.76*3</f>
        <v>2372.2799999999997</v>
      </c>
    </row>
    <row r="26" spans="1:7" s="14" customFormat="1" ht="14.25">
      <c r="A26" s="10" t="s">
        <v>25</v>
      </c>
      <c r="B26" s="11"/>
      <c r="C26" s="12"/>
      <c r="D26" s="12"/>
      <c r="E26" s="13">
        <f>SUM(E22:E25)</f>
        <v>30245.18</v>
      </c>
    </row>
    <row r="28" spans="1:7" ht="31.5" customHeight="1">
      <c r="A28" s="66" t="s">
        <v>51</v>
      </c>
      <c r="B28" s="66"/>
      <c r="C28" s="66"/>
      <c r="D28" s="66"/>
      <c r="E28" s="66"/>
    </row>
    <row r="29" spans="1:7" ht="31.5" customHeight="1">
      <c r="A29" s="67" t="s">
        <v>21</v>
      </c>
      <c r="B29" s="67"/>
      <c r="C29" s="67"/>
      <c r="D29" s="67"/>
      <c r="E29" s="67"/>
    </row>
    <row r="30" spans="1:7">
      <c r="A30" s="67" t="s">
        <v>20</v>
      </c>
      <c r="B30" s="67"/>
      <c r="C30" s="67"/>
      <c r="D30" s="67"/>
      <c r="E30" s="67"/>
    </row>
    <row r="31" spans="1:7">
      <c r="A31" s="67" t="s">
        <v>34</v>
      </c>
      <c r="B31" s="67"/>
      <c r="C31" s="67"/>
      <c r="D31" s="67"/>
      <c r="E31" s="67"/>
    </row>
    <row r="32" spans="1:7">
      <c r="A32" s="67" t="s">
        <v>18</v>
      </c>
      <c r="B32" s="67"/>
      <c r="C32" s="67"/>
      <c r="D32" s="67"/>
      <c r="E32" s="67"/>
    </row>
    <row r="33" spans="1:5">
      <c r="A33" s="68" t="s">
        <v>5</v>
      </c>
      <c r="B33" s="68"/>
      <c r="C33" s="68"/>
      <c r="D33" s="68"/>
      <c r="E33" s="68"/>
    </row>
    <row r="34" spans="1:5">
      <c r="A34" s="67" t="s">
        <v>18</v>
      </c>
      <c r="B34" s="67"/>
      <c r="C34" s="67"/>
      <c r="D34" s="67"/>
      <c r="E34" s="67"/>
    </row>
    <row r="35" spans="1:5">
      <c r="A35" s="69" t="s">
        <v>32</v>
      </c>
      <c r="B35" s="69"/>
      <c r="C35" s="69"/>
      <c r="D35" s="69"/>
      <c r="E35" s="5"/>
    </row>
    <row r="36" spans="1:5">
      <c r="B36" s="64" t="s">
        <v>19</v>
      </c>
      <c r="C36" s="64"/>
      <c r="D36" s="64"/>
      <c r="E36" s="6" t="s">
        <v>6</v>
      </c>
    </row>
    <row r="37" spans="1:5">
      <c r="A37" s="18"/>
      <c r="B37" s="18"/>
      <c r="C37" s="18"/>
      <c r="D37" s="18"/>
      <c r="E37" s="18"/>
    </row>
    <row r="38" spans="1:5">
      <c r="A38" s="70" t="s">
        <v>33</v>
      </c>
      <c r="B38" s="70"/>
      <c r="C38" s="70"/>
      <c r="D38" s="70"/>
      <c r="E38" s="5"/>
    </row>
    <row r="39" spans="1:5">
      <c r="B39" s="64" t="s">
        <v>19</v>
      </c>
      <c r="C39" s="64"/>
      <c r="D39" s="64"/>
      <c r="E39" s="6" t="s">
        <v>6</v>
      </c>
    </row>
    <row r="41" spans="1:5">
      <c r="A41" s="2" t="s">
        <v>39</v>
      </c>
    </row>
    <row r="42" spans="1:5">
      <c r="A42" s="14" t="s">
        <v>35</v>
      </c>
    </row>
    <row r="43" spans="1:5">
      <c r="A43" s="2" t="s">
        <v>43</v>
      </c>
      <c r="B43" s="21">
        <v>12573.62</v>
      </c>
    </row>
    <row r="44" spans="1:5" ht="30">
      <c r="A44" s="17" t="s">
        <v>48</v>
      </c>
      <c r="B44" s="22"/>
    </row>
    <row r="45" spans="1:5">
      <c r="A45" s="2" t="s">
        <v>36</v>
      </c>
      <c r="B45" s="22">
        <v>29406.19</v>
      </c>
    </row>
    <row r="46" spans="1:5">
      <c r="A46" s="2" t="s">
        <v>45</v>
      </c>
      <c r="B46" s="22">
        <v>1461.74</v>
      </c>
    </row>
    <row r="47" spans="1:5" ht="30">
      <c r="A47" s="17" t="s">
        <v>40</v>
      </c>
      <c r="B47" s="23">
        <f>E26</f>
        <v>30245.18</v>
      </c>
    </row>
    <row r="48" spans="1:5">
      <c r="A48" s="15" t="s">
        <v>37</v>
      </c>
      <c r="B48" s="21">
        <f>B43+B45+B46-B47</f>
        <v>13196.369999999995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1" zoomScaleSheetLayoutView="100" workbookViewId="0">
      <selection activeCell="B49" sqref="B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.75" customHeight="1">
      <c r="A2" s="76" t="s">
        <v>12</v>
      </c>
      <c r="B2" s="77"/>
      <c r="C2" s="77"/>
      <c r="D2" s="77"/>
      <c r="E2" s="77"/>
    </row>
    <row r="3" spans="1:5">
      <c r="A3" s="78" t="s">
        <v>53</v>
      </c>
      <c r="B3" s="78"/>
      <c r="C3" s="78"/>
      <c r="D3" s="78"/>
      <c r="E3" s="78"/>
    </row>
    <row r="4" spans="1:5" s="1" customFormat="1" ht="15.75">
      <c r="A4" s="20" t="s">
        <v>13</v>
      </c>
      <c r="B4" s="4"/>
      <c r="C4" s="4"/>
      <c r="D4" s="80" t="s">
        <v>54</v>
      </c>
      <c r="E4" s="80"/>
    </row>
    <row r="5" spans="1:5">
      <c r="A5" s="26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9" t="s">
        <v>26</v>
      </c>
      <c r="B7" s="79"/>
      <c r="C7" s="79"/>
      <c r="D7" s="79"/>
      <c r="E7" s="79"/>
    </row>
    <row r="8" spans="1:5">
      <c r="A8" s="71" t="s">
        <v>1</v>
      </c>
      <c r="B8" s="71"/>
      <c r="C8" s="71"/>
      <c r="D8" s="71"/>
      <c r="E8" s="71"/>
    </row>
    <row r="9" spans="1:5">
      <c r="A9" s="67" t="s">
        <v>38</v>
      </c>
      <c r="B9" s="67"/>
      <c r="C9" s="67"/>
      <c r="D9" s="67"/>
      <c r="E9" s="67"/>
    </row>
    <row r="10" spans="1:5" ht="25.5" customHeight="1">
      <c r="A10" s="72" t="s">
        <v>14</v>
      </c>
      <c r="B10" s="73"/>
      <c r="C10" s="73"/>
      <c r="D10" s="73"/>
      <c r="E10" s="73"/>
    </row>
    <row r="11" spans="1:5" ht="29.25" customHeight="1">
      <c r="A11" s="67" t="s">
        <v>27</v>
      </c>
      <c r="B11" s="67"/>
      <c r="C11" s="67"/>
      <c r="D11" s="67"/>
      <c r="E11" s="67"/>
    </row>
    <row r="12" spans="1:5" ht="18" customHeight="1">
      <c r="A12" s="71" t="s">
        <v>15</v>
      </c>
      <c r="B12" s="74"/>
      <c r="C12" s="74"/>
      <c r="D12" s="74"/>
      <c r="E12" s="74"/>
    </row>
    <row r="13" spans="1:5">
      <c r="A13" s="67" t="s">
        <v>23</v>
      </c>
      <c r="B13" s="67"/>
      <c r="C13" s="67"/>
      <c r="D13" s="67"/>
      <c r="E13" s="67"/>
    </row>
    <row r="14" spans="1:5">
      <c r="A14" s="71" t="s">
        <v>2</v>
      </c>
      <c r="B14" s="74"/>
      <c r="C14" s="74"/>
      <c r="D14" s="74"/>
      <c r="E14" s="74"/>
    </row>
    <row r="15" spans="1:5" ht="15" customHeight="1">
      <c r="A15" s="67" t="s">
        <v>22</v>
      </c>
      <c r="B15" s="67"/>
      <c r="C15" s="67"/>
      <c r="D15" s="67"/>
      <c r="E15" s="67"/>
    </row>
    <row r="16" spans="1:5">
      <c r="A16" s="71" t="s">
        <v>16</v>
      </c>
      <c r="B16" s="74"/>
      <c r="C16" s="74"/>
      <c r="D16" s="74"/>
      <c r="E16" s="74"/>
    </row>
    <row r="17" spans="1:7" ht="31.5" customHeight="1">
      <c r="A17" s="67" t="s">
        <v>17</v>
      </c>
      <c r="B17" s="67"/>
      <c r="C17" s="67"/>
      <c r="D17" s="67"/>
      <c r="E17" s="67"/>
    </row>
    <row r="18" spans="1:7" ht="63" customHeight="1">
      <c r="A18" s="67" t="s">
        <v>28</v>
      </c>
      <c r="B18" s="67"/>
      <c r="C18" s="67"/>
      <c r="D18" s="67"/>
      <c r="E18" s="67"/>
    </row>
    <row r="19" spans="1:7" ht="34.5" customHeight="1">
      <c r="A19" s="65" t="s">
        <v>29</v>
      </c>
      <c r="B19" s="65"/>
      <c r="C19" s="65"/>
      <c r="D19" s="65"/>
      <c r="E19" s="65"/>
    </row>
    <row r="20" spans="1:7" ht="19.5" customHeight="1">
      <c r="A20" s="65"/>
      <c r="B20" s="65"/>
      <c r="C20" s="65"/>
      <c r="D20" s="65"/>
      <c r="E20" s="65"/>
      <c r="F20" s="2">
        <f>112.7+432.2</f>
        <v>544.9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9" t="s">
        <v>44</v>
      </c>
      <c r="C22" s="3" t="s">
        <v>4</v>
      </c>
      <c r="D22" s="3">
        <v>13.4</v>
      </c>
      <c r="E22" s="8">
        <f>D22*F20*G20</f>
        <v>21904.98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5884.92</v>
      </c>
    </row>
    <row r="24" spans="1:7">
      <c r="A24" s="7" t="s">
        <v>30</v>
      </c>
      <c r="B24" s="9" t="s">
        <v>52</v>
      </c>
      <c r="C24" s="3" t="s">
        <v>31</v>
      </c>
      <c r="D24" s="3"/>
      <c r="E24" s="8">
        <v>0</v>
      </c>
    </row>
    <row r="25" spans="1:7">
      <c r="A25" s="7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27789.9</v>
      </c>
    </row>
    <row r="28" spans="1:7" ht="31.5" customHeight="1">
      <c r="A28" s="66" t="s">
        <v>55</v>
      </c>
      <c r="B28" s="66"/>
      <c r="C28" s="66"/>
      <c r="D28" s="66"/>
      <c r="E28" s="66"/>
    </row>
    <row r="29" spans="1:7" ht="31.5" customHeight="1">
      <c r="A29" s="67" t="s">
        <v>21</v>
      </c>
      <c r="B29" s="67"/>
      <c r="C29" s="67"/>
      <c r="D29" s="67"/>
      <c r="E29" s="67"/>
    </row>
    <row r="30" spans="1:7">
      <c r="A30" s="67" t="s">
        <v>20</v>
      </c>
      <c r="B30" s="67"/>
      <c r="C30" s="67"/>
      <c r="D30" s="67"/>
      <c r="E30" s="67"/>
    </row>
    <row r="31" spans="1:7">
      <c r="A31" s="67" t="s">
        <v>34</v>
      </c>
      <c r="B31" s="67"/>
      <c r="C31" s="67"/>
      <c r="D31" s="67"/>
      <c r="E31" s="67"/>
    </row>
    <row r="32" spans="1:7">
      <c r="A32" s="67" t="s">
        <v>18</v>
      </c>
      <c r="B32" s="67"/>
      <c r="C32" s="67"/>
      <c r="D32" s="67"/>
      <c r="E32" s="67"/>
    </row>
    <row r="33" spans="1:5">
      <c r="A33" s="68" t="s">
        <v>5</v>
      </c>
      <c r="B33" s="68"/>
      <c r="C33" s="68"/>
      <c r="D33" s="68"/>
      <c r="E33" s="68"/>
    </row>
    <row r="34" spans="1:5">
      <c r="A34" s="67" t="s">
        <v>18</v>
      </c>
      <c r="B34" s="67"/>
      <c r="C34" s="67"/>
      <c r="D34" s="67"/>
      <c r="E34" s="67"/>
    </row>
    <row r="35" spans="1:5">
      <c r="A35" s="69" t="s">
        <v>32</v>
      </c>
      <c r="B35" s="69"/>
      <c r="C35" s="69"/>
      <c r="D35" s="69"/>
      <c r="E35" s="5"/>
    </row>
    <row r="36" spans="1:5">
      <c r="B36" s="64" t="s">
        <v>19</v>
      </c>
      <c r="C36" s="64"/>
      <c r="D36" s="64"/>
      <c r="E36" s="6" t="s">
        <v>6</v>
      </c>
    </row>
    <row r="37" spans="1:5">
      <c r="A37" s="25"/>
      <c r="B37" s="25"/>
      <c r="C37" s="25"/>
      <c r="D37" s="25"/>
      <c r="E37" s="25"/>
    </row>
    <row r="38" spans="1:5">
      <c r="A38" s="70" t="s">
        <v>33</v>
      </c>
      <c r="B38" s="70"/>
      <c r="C38" s="70"/>
      <c r="D38" s="70"/>
      <c r="E38" s="5"/>
    </row>
    <row r="39" spans="1:5">
      <c r="B39" s="64" t="s">
        <v>19</v>
      </c>
      <c r="C39" s="64"/>
      <c r="D39" s="64"/>
      <c r="E39" s="6" t="s">
        <v>6</v>
      </c>
    </row>
    <row r="41" spans="1:5">
      <c r="A41" s="2" t="s">
        <v>39</v>
      </c>
    </row>
    <row r="42" spans="1:5">
      <c r="A42" s="14" t="s">
        <v>35</v>
      </c>
    </row>
    <row r="43" spans="1:5">
      <c r="A43" s="2" t="s">
        <v>43</v>
      </c>
      <c r="B43" s="21">
        <f>'1кв'!B48</f>
        <v>13196.369999999995</v>
      </c>
    </row>
    <row r="44" spans="1:5" ht="30">
      <c r="A44" s="24" t="s">
        <v>48</v>
      </c>
      <c r="B44" s="22"/>
    </row>
    <row r="45" spans="1:5">
      <c r="A45" s="2" t="s">
        <v>36</v>
      </c>
      <c r="B45" s="22">
        <v>28590.61</v>
      </c>
    </row>
    <row r="46" spans="1:5">
      <c r="A46" s="2" t="s">
        <v>45</v>
      </c>
      <c r="B46" s="22">
        <v>2192.61</v>
      </c>
    </row>
    <row r="47" spans="1:5" ht="30">
      <c r="A47" s="24" t="s">
        <v>40</v>
      </c>
      <c r="B47" s="23">
        <f>E26</f>
        <v>27789.9</v>
      </c>
    </row>
    <row r="48" spans="1:5">
      <c r="A48" s="15" t="s">
        <v>37</v>
      </c>
      <c r="B48" s="21">
        <f>B43+B45+B46-B47</f>
        <v>16189.689999999995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31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.75" customHeight="1">
      <c r="A2" s="76" t="s">
        <v>12</v>
      </c>
      <c r="B2" s="77"/>
      <c r="C2" s="77"/>
      <c r="D2" s="77"/>
      <c r="E2" s="77"/>
    </row>
    <row r="3" spans="1:5">
      <c r="A3" s="78" t="s">
        <v>56</v>
      </c>
      <c r="B3" s="78"/>
      <c r="C3" s="78"/>
      <c r="D3" s="78"/>
      <c r="E3" s="78"/>
    </row>
    <row r="4" spans="1:5" s="1" customFormat="1" ht="15.75">
      <c r="A4" s="20" t="s">
        <v>13</v>
      </c>
      <c r="B4" s="4"/>
      <c r="C4" s="4"/>
      <c r="D4" s="80" t="s">
        <v>57</v>
      </c>
      <c r="E4" s="80"/>
    </row>
    <row r="5" spans="1:5">
      <c r="A5" s="29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9" t="s">
        <v>26</v>
      </c>
      <c r="B7" s="79"/>
      <c r="C7" s="79"/>
      <c r="D7" s="79"/>
      <c r="E7" s="79"/>
    </row>
    <row r="8" spans="1:5">
      <c r="A8" s="71" t="s">
        <v>1</v>
      </c>
      <c r="B8" s="71"/>
      <c r="C8" s="71"/>
      <c r="D8" s="71"/>
      <c r="E8" s="71"/>
    </row>
    <row r="9" spans="1:5">
      <c r="A9" s="67" t="s">
        <v>38</v>
      </c>
      <c r="B9" s="67"/>
      <c r="C9" s="67"/>
      <c r="D9" s="67"/>
      <c r="E9" s="67"/>
    </row>
    <row r="10" spans="1:5" ht="25.5" customHeight="1">
      <c r="A10" s="72" t="s">
        <v>14</v>
      </c>
      <c r="B10" s="73"/>
      <c r="C10" s="73"/>
      <c r="D10" s="73"/>
      <c r="E10" s="73"/>
    </row>
    <row r="11" spans="1:5" ht="29.25" customHeight="1">
      <c r="A11" s="67" t="s">
        <v>27</v>
      </c>
      <c r="B11" s="67"/>
      <c r="C11" s="67"/>
      <c r="D11" s="67"/>
      <c r="E11" s="67"/>
    </row>
    <row r="12" spans="1:5" ht="18" customHeight="1">
      <c r="A12" s="71" t="s">
        <v>15</v>
      </c>
      <c r="B12" s="74"/>
      <c r="C12" s="74"/>
      <c r="D12" s="74"/>
      <c r="E12" s="74"/>
    </row>
    <row r="13" spans="1:5">
      <c r="A13" s="67" t="s">
        <v>23</v>
      </c>
      <c r="B13" s="67"/>
      <c r="C13" s="67"/>
      <c r="D13" s="67"/>
      <c r="E13" s="67"/>
    </row>
    <row r="14" spans="1:5">
      <c r="A14" s="71" t="s">
        <v>2</v>
      </c>
      <c r="B14" s="74"/>
      <c r="C14" s="74"/>
      <c r="D14" s="74"/>
      <c r="E14" s="74"/>
    </row>
    <row r="15" spans="1:5" ht="15" customHeight="1">
      <c r="A15" s="67" t="s">
        <v>22</v>
      </c>
      <c r="B15" s="67"/>
      <c r="C15" s="67"/>
      <c r="D15" s="67"/>
      <c r="E15" s="67"/>
    </row>
    <row r="16" spans="1:5">
      <c r="A16" s="71" t="s">
        <v>16</v>
      </c>
      <c r="B16" s="74"/>
      <c r="C16" s="74"/>
      <c r="D16" s="74"/>
      <c r="E16" s="74"/>
    </row>
    <row r="17" spans="1:7" ht="31.5" customHeight="1">
      <c r="A17" s="67" t="s">
        <v>17</v>
      </c>
      <c r="B17" s="67"/>
      <c r="C17" s="67"/>
      <c r="D17" s="67"/>
      <c r="E17" s="67"/>
    </row>
    <row r="18" spans="1:7" ht="63" customHeight="1">
      <c r="A18" s="67" t="s">
        <v>28</v>
      </c>
      <c r="B18" s="67"/>
      <c r="C18" s="67"/>
      <c r="D18" s="67"/>
      <c r="E18" s="67"/>
    </row>
    <row r="19" spans="1:7" ht="34.5" customHeight="1">
      <c r="A19" s="65" t="s">
        <v>29</v>
      </c>
      <c r="B19" s="65"/>
      <c r="C19" s="65"/>
      <c r="D19" s="65"/>
      <c r="E19" s="65"/>
    </row>
    <row r="20" spans="1:7" ht="19.5" customHeight="1">
      <c r="A20" s="65"/>
      <c r="B20" s="65"/>
      <c r="C20" s="65"/>
      <c r="D20" s="65"/>
      <c r="E20" s="65"/>
      <c r="F20" s="2">
        <f>112.7+432.2</f>
        <v>544.9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9" t="s">
        <v>44</v>
      </c>
      <c r="C22" s="3" t="s">
        <v>4</v>
      </c>
      <c r="D22" s="3">
        <v>14.47</v>
      </c>
      <c r="E22" s="8">
        <f>D22*F20*G20</f>
        <v>23654.109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6375.329999999999</v>
      </c>
    </row>
    <row r="24" spans="1:7">
      <c r="A24" s="7" t="s">
        <v>30</v>
      </c>
      <c r="B24" s="9" t="s">
        <v>58</v>
      </c>
      <c r="C24" s="3" t="s">
        <v>31</v>
      </c>
      <c r="D24" s="3"/>
      <c r="E24" s="8">
        <v>215</v>
      </c>
    </row>
    <row r="25" spans="1:7" ht="30">
      <c r="A25" s="33" t="s">
        <v>59</v>
      </c>
      <c r="B25" s="9" t="s">
        <v>61</v>
      </c>
      <c r="C25" s="3" t="s">
        <v>31</v>
      </c>
      <c r="D25" s="3"/>
      <c r="E25" s="8">
        <v>662.92</v>
      </c>
    </row>
    <row r="26" spans="1:7">
      <c r="A26" s="34" t="s">
        <v>60</v>
      </c>
      <c r="B26" s="9" t="s">
        <v>62</v>
      </c>
      <c r="C26" s="3" t="s">
        <v>63</v>
      </c>
      <c r="D26" s="3">
        <v>8</v>
      </c>
      <c r="E26" s="8">
        <f>D26*235.95</f>
        <v>1887.6</v>
      </c>
    </row>
    <row r="27" spans="1:7">
      <c r="A27" s="7"/>
      <c r="B27" s="9"/>
      <c r="C27" s="3"/>
      <c r="D27" s="3"/>
      <c r="E27" s="8"/>
    </row>
    <row r="28" spans="1:7" s="14" customFormat="1" ht="14.25">
      <c r="A28" s="10" t="s">
        <v>25</v>
      </c>
      <c r="B28" s="11"/>
      <c r="C28" s="12"/>
      <c r="D28" s="12"/>
      <c r="E28" s="13">
        <f>SUM(E22:E27)</f>
        <v>32794.958999999995</v>
      </c>
    </row>
    <row r="30" spans="1:7" ht="31.5" customHeight="1">
      <c r="A30" s="66" t="s">
        <v>64</v>
      </c>
      <c r="B30" s="66"/>
      <c r="C30" s="66"/>
      <c r="D30" s="66"/>
      <c r="E30" s="66"/>
    </row>
    <row r="31" spans="1:7" ht="31.5" customHeight="1">
      <c r="A31" s="67" t="s">
        <v>21</v>
      </c>
      <c r="B31" s="67"/>
      <c r="C31" s="67"/>
      <c r="D31" s="67"/>
      <c r="E31" s="67"/>
    </row>
    <row r="32" spans="1:7">
      <c r="A32" s="67" t="s">
        <v>20</v>
      </c>
      <c r="B32" s="67"/>
      <c r="C32" s="67"/>
      <c r="D32" s="67"/>
      <c r="E32" s="67"/>
    </row>
    <row r="33" spans="1:5">
      <c r="A33" s="67" t="s">
        <v>34</v>
      </c>
      <c r="B33" s="67"/>
      <c r="C33" s="67"/>
      <c r="D33" s="67"/>
      <c r="E33" s="67"/>
    </row>
    <row r="34" spans="1:5">
      <c r="A34" s="67" t="s">
        <v>18</v>
      </c>
      <c r="B34" s="67"/>
      <c r="C34" s="67"/>
      <c r="D34" s="67"/>
      <c r="E34" s="67"/>
    </row>
    <row r="35" spans="1:5">
      <c r="A35" s="68" t="s">
        <v>5</v>
      </c>
      <c r="B35" s="68"/>
      <c r="C35" s="68"/>
      <c r="D35" s="68"/>
      <c r="E35" s="68"/>
    </row>
    <row r="36" spans="1:5">
      <c r="A36" s="67" t="s">
        <v>18</v>
      </c>
      <c r="B36" s="67"/>
      <c r="C36" s="67"/>
      <c r="D36" s="67"/>
      <c r="E36" s="67"/>
    </row>
    <row r="37" spans="1:5">
      <c r="A37" s="69" t="s">
        <v>32</v>
      </c>
      <c r="B37" s="69"/>
      <c r="C37" s="69"/>
      <c r="D37" s="69"/>
      <c r="E37" s="5"/>
    </row>
    <row r="38" spans="1:5">
      <c r="B38" s="64" t="s">
        <v>19</v>
      </c>
      <c r="C38" s="64"/>
      <c r="D38" s="64"/>
      <c r="E38" s="6" t="s">
        <v>6</v>
      </c>
    </row>
    <row r="39" spans="1:5">
      <c r="A39" s="28"/>
      <c r="B39" s="28"/>
      <c r="C39" s="28"/>
      <c r="D39" s="28"/>
      <c r="E39" s="28"/>
    </row>
    <row r="40" spans="1:5">
      <c r="A40" s="70" t="s">
        <v>33</v>
      </c>
      <c r="B40" s="70"/>
      <c r="C40" s="70"/>
      <c r="D40" s="70"/>
      <c r="E40" s="5"/>
    </row>
    <row r="41" spans="1:5">
      <c r="B41" s="64" t="s">
        <v>19</v>
      </c>
      <c r="C41" s="64"/>
      <c r="D41" s="64"/>
      <c r="E41" s="6" t="s">
        <v>6</v>
      </c>
    </row>
    <row r="43" spans="1:5">
      <c r="A43" s="2" t="s">
        <v>39</v>
      </c>
    </row>
    <row r="44" spans="1:5">
      <c r="A44" s="14" t="s">
        <v>35</v>
      </c>
    </row>
    <row r="45" spans="1:5">
      <c r="A45" s="2" t="s">
        <v>43</v>
      </c>
      <c r="B45" s="21">
        <f>'2кв '!B48</f>
        <v>16189.689999999995</v>
      </c>
    </row>
    <row r="46" spans="1:5" ht="30">
      <c r="A46" s="27" t="s">
        <v>65</v>
      </c>
      <c r="B46" s="22"/>
    </row>
    <row r="47" spans="1:5">
      <c r="A47" s="2" t="s">
        <v>36</v>
      </c>
      <c r="B47" s="22">
        <v>30577.75</v>
      </c>
    </row>
    <row r="48" spans="1:5">
      <c r="A48" s="2" t="s">
        <v>45</v>
      </c>
      <c r="B48" s="22">
        <v>2171.46</v>
      </c>
    </row>
    <row r="49" spans="1:2" ht="30">
      <c r="A49" s="27" t="s">
        <v>40</v>
      </c>
      <c r="B49" s="23">
        <f>E28</f>
        <v>32794.958999999995</v>
      </c>
    </row>
    <row r="50" spans="1:2">
      <c r="A50" s="15" t="s">
        <v>37</v>
      </c>
      <c r="B50" s="21">
        <f>B45+B47+B48-B49</f>
        <v>16143.940999999999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SheetLayoutView="100" workbookViewId="0">
      <selection activeCell="B45" sqref="B4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8" width="11.140625" style="2" bestFit="1" customWidth="1"/>
    <col min="9" max="16384" width="9.140625" style="2"/>
  </cols>
  <sheetData>
    <row r="1" spans="1:5" ht="15.75">
      <c r="A1" s="75" t="s">
        <v>11</v>
      </c>
      <c r="B1" s="75"/>
      <c r="C1" s="75"/>
      <c r="D1" s="75"/>
      <c r="E1" s="75"/>
    </row>
    <row r="2" spans="1:5" ht="30.75" customHeight="1">
      <c r="A2" s="76" t="s">
        <v>12</v>
      </c>
      <c r="B2" s="77"/>
      <c r="C2" s="77"/>
      <c r="D2" s="77"/>
      <c r="E2" s="77"/>
    </row>
    <row r="3" spans="1:5">
      <c r="A3" s="78" t="s">
        <v>90</v>
      </c>
      <c r="B3" s="78"/>
      <c r="C3" s="78"/>
      <c r="D3" s="78"/>
      <c r="E3" s="78"/>
    </row>
    <row r="4" spans="1:5" s="1" customFormat="1" ht="15.75">
      <c r="A4" s="20" t="s">
        <v>13</v>
      </c>
      <c r="B4" s="4"/>
      <c r="C4" s="4"/>
      <c r="D4" s="80" t="s">
        <v>91</v>
      </c>
      <c r="E4" s="80"/>
    </row>
    <row r="5" spans="1:5">
      <c r="A5" s="32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9" t="s">
        <v>26</v>
      </c>
      <c r="B7" s="79"/>
      <c r="C7" s="79"/>
      <c r="D7" s="79"/>
      <c r="E7" s="79"/>
    </row>
    <row r="8" spans="1:5">
      <c r="A8" s="71" t="s">
        <v>1</v>
      </c>
      <c r="B8" s="71"/>
      <c r="C8" s="71"/>
      <c r="D8" s="71"/>
      <c r="E8" s="71"/>
    </row>
    <row r="9" spans="1:5">
      <c r="A9" s="67" t="s">
        <v>38</v>
      </c>
      <c r="B9" s="67"/>
      <c r="C9" s="67"/>
      <c r="D9" s="67"/>
      <c r="E9" s="67"/>
    </row>
    <row r="10" spans="1:5" ht="25.5" customHeight="1">
      <c r="A10" s="72" t="s">
        <v>14</v>
      </c>
      <c r="B10" s="73"/>
      <c r="C10" s="73"/>
      <c r="D10" s="73"/>
      <c r="E10" s="73"/>
    </row>
    <row r="11" spans="1:5" ht="29.25" customHeight="1">
      <c r="A11" s="67" t="s">
        <v>27</v>
      </c>
      <c r="B11" s="67"/>
      <c r="C11" s="67"/>
      <c r="D11" s="67"/>
      <c r="E11" s="67"/>
    </row>
    <row r="12" spans="1:5" ht="18" customHeight="1">
      <c r="A12" s="71" t="s">
        <v>15</v>
      </c>
      <c r="B12" s="74"/>
      <c r="C12" s="74"/>
      <c r="D12" s="74"/>
      <c r="E12" s="74"/>
    </row>
    <row r="13" spans="1:5">
      <c r="A13" s="67" t="s">
        <v>23</v>
      </c>
      <c r="B13" s="67"/>
      <c r="C13" s="67"/>
      <c r="D13" s="67"/>
      <c r="E13" s="67"/>
    </row>
    <row r="14" spans="1:5">
      <c r="A14" s="71" t="s">
        <v>2</v>
      </c>
      <c r="B14" s="74"/>
      <c r="C14" s="74"/>
      <c r="D14" s="74"/>
      <c r="E14" s="74"/>
    </row>
    <row r="15" spans="1:5" ht="15" customHeight="1">
      <c r="A15" s="67" t="s">
        <v>22</v>
      </c>
      <c r="B15" s="67"/>
      <c r="C15" s="67"/>
      <c r="D15" s="67"/>
      <c r="E15" s="67"/>
    </row>
    <row r="16" spans="1:5">
      <c r="A16" s="71" t="s">
        <v>16</v>
      </c>
      <c r="B16" s="74"/>
      <c r="C16" s="74"/>
      <c r="D16" s="74"/>
      <c r="E16" s="74"/>
    </row>
    <row r="17" spans="1:7" ht="31.5" customHeight="1">
      <c r="A17" s="67" t="s">
        <v>17</v>
      </c>
      <c r="B17" s="67"/>
      <c r="C17" s="67"/>
      <c r="D17" s="67"/>
      <c r="E17" s="67"/>
    </row>
    <row r="18" spans="1:7" ht="63" customHeight="1">
      <c r="A18" s="67" t="s">
        <v>28</v>
      </c>
      <c r="B18" s="67"/>
      <c r="C18" s="67"/>
      <c r="D18" s="67"/>
      <c r="E18" s="67"/>
    </row>
    <row r="19" spans="1:7" ht="34.5" customHeight="1">
      <c r="A19" s="65" t="s">
        <v>29</v>
      </c>
      <c r="B19" s="65"/>
      <c r="C19" s="65"/>
      <c r="D19" s="65"/>
      <c r="E19" s="65"/>
    </row>
    <row r="20" spans="1:7" ht="19.5" customHeight="1">
      <c r="A20" s="65"/>
      <c r="B20" s="65"/>
      <c r="C20" s="65"/>
      <c r="D20" s="65"/>
      <c r="E20" s="65"/>
      <c r="F20" s="2">
        <f>112.7+432.2</f>
        <v>544.9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9" t="s">
        <v>44</v>
      </c>
      <c r="C22" s="3" t="s">
        <v>4</v>
      </c>
      <c r="D22" s="3">
        <v>14.47</v>
      </c>
      <c r="E22" s="8">
        <f>D22*F20*G20</f>
        <v>23654.109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D23*F20*G20</f>
        <v>6375.329999999999</v>
      </c>
    </row>
    <row r="24" spans="1:7">
      <c r="A24" s="7" t="s">
        <v>30</v>
      </c>
      <c r="B24" s="9" t="s">
        <v>87</v>
      </c>
      <c r="C24" s="3" t="s">
        <v>31</v>
      </c>
      <c r="D24" s="3"/>
      <c r="E24" s="8">
        <v>1383.4749999999999</v>
      </c>
      <c r="G24" s="60">
        <f>2766.95/2</f>
        <v>1383.4749999999999</v>
      </c>
    </row>
    <row r="25" spans="1:7" ht="30">
      <c r="A25" s="61" t="s">
        <v>88</v>
      </c>
      <c r="B25" s="62" t="s">
        <v>89</v>
      </c>
      <c r="C25" s="3" t="s">
        <v>63</v>
      </c>
      <c r="D25" s="3">
        <v>8</v>
      </c>
      <c r="E25" s="8">
        <f>D25*235.95</f>
        <v>1887.6</v>
      </c>
    </row>
    <row r="26" spans="1:7">
      <c r="A26" s="7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33300.513999999996</v>
      </c>
    </row>
    <row r="29" spans="1:7" ht="31.5" customHeight="1">
      <c r="A29" s="66" t="s">
        <v>92</v>
      </c>
      <c r="B29" s="66"/>
      <c r="C29" s="66"/>
      <c r="D29" s="66"/>
      <c r="E29" s="66"/>
    </row>
    <row r="30" spans="1:7" ht="31.5" customHeight="1">
      <c r="A30" s="67" t="s">
        <v>21</v>
      </c>
      <c r="B30" s="67"/>
      <c r="C30" s="67"/>
      <c r="D30" s="67"/>
      <c r="E30" s="67"/>
    </row>
    <row r="31" spans="1:7">
      <c r="A31" s="67" t="s">
        <v>20</v>
      </c>
      <c r="B31" s="67"/>
      <c r="C31" s="67"/>
      <c r="D31" s="67"/>
      <c r="E31" s="67"/>
    </row>
    <row r="32" spans="1:7">
      <c r="A32" s="67" t="s">
        <v>34</v>
      </c>
      <c r="B32" s="67"/>
      <c r="C32" s="67"/>
      <c r="D32" s="67"/>
      <c r="E32" s="67"/>
    </row>
    <row r="33" spans="1:8">
      <c r="A33" s="67" t="s">
        <v>18</v>
      </c>
      <c r="B33" s="67"/>
      <c r="C33" s="67"/>
      <c r="D33" s="67"/>
      <c r="E33" s="67"/>
    </row>
    <row r="34" spans="1:8">
      <c r="A34" s="68" t="s">
        <v>5</v>
      </c>
      <c r="B34" s="68"/>
      <c r="C34" s="68"/>
      <c r="D34" s="68"/>
      <c r="E34" s="68"/>
    </row>
    <row r="35" spans="1:8">
      <c r="A35" s="67" t="s">
        <v>18</v>
      </c>
      <c r="B35" s="67"/>
      <c r="C35" s="67"/>
      <c r="D35" s="67"/>
      <c r="E35" s="67"/>
    </row>
    <row r="36" spans="1:8">
      <c r="A36" s="69" t="s">
        <v>32</v>
      </c>
      <c r="B36" s="69"/>
      <c r="C36" s="69"/>
      <c r="D36" s="69"/>
      <c r="E36" s="5"/>
    </row>
    <row r="37" spans="1:8">
      <c r="B37" s="64" t="s">
        <v>19</v>
      </c>
      <c r="C37" s="64"/>
      <c r="D37" s="64"/>
      <c r="E37" s="6" t="s">
        <v>6</v>
      </c>
    </row>
    <row r="38" spans="1:8">
      <c r="A38" s="31"/>
      <c r="B38" s="31"/>
      <c r="C38" s="31"/>
      <c r="D38" s="31"/>
      <c r="E38" s="31"/>
    </row>
    <row r="39" spans="1:8">
      <c r="A39" s="70" t="s">
        <v>33</v>
      </c>
      <c r="B39" s="70"/>
      <c r="C39" s="70"/>
      <c r="D39" s="70"/>
      <c r="E39" s="5"/>
    </row>
    <row r="40" spans="1:8">
      <c r="B40" s="64" t="s">
        <v>19</v>
      </c>
      <c r="C40" s="64"/>
      <c r="D40" s="64"/>
      <c r="E40" s="6" t="s">
        <v>6</v>
      </c>
    </row>
    <row r="42" spans="1:8">
      <c r="A42" s="2" t="s">
        <v>39</v>
      </c>
    </row>
    <row r="43" spans="1:8">
      <c r="A43" s="14" t="s">
        <v>35</v>
      </c>
    </row>
    <row r="44" spans="1:8">
      <c r="A44" s="2" t="s">
        <v>43</v>
      </c>
      <c r="B44" s="21">
        <f>'3кв'!B50</f>
        <v>16143.940999999999</v>
      </c>
    </row>
    <row r="45" spans="1:8" ht="30">
      <c r="A45" s="30" t="s">
        <v>65</v>
      </c>
      <c r="B45" s="22"/>
    </row>
    <row r="46" spans="1:8">
      <c r="A46" s="2" t="s">
        <v>36</v>
      </c>
      <c r="B46" s="22">
        <v>29648.62</v>
      </c>
    </row>
    <row r="47" spans="1:8">
      <c r="A47" s="2" t="s">
        <v>45</v>
      </c>
      <c r="B47" s="22">
        <v>2171.46</v>
      </c>
      <c r="G47" s="63"/>
      <c r="H47" s="63"/>
    </row>
    <row r="48" spans="1:8" ht="30">
      <c r="A48" s="30" t="s">
        <v>40</v>
      </c>
      <c r="B48" s="23">
        <f>E27</f>
        <v>33300.513999999996</v>
      </c>
    </row>
    <row r="49" spans="1:2">
      <c r="A49" s="15" t="s">
        <v>37</v>
      </c>
      <c r="B49" s="21">
        <f>(B44+B46+B47)-B48</f>
        <v>14663.507000000005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7" zoomScaleSheetLayoutView="100" workbookViewId="0">
      <selection activeCell="A30" sqref="A30:XFD30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59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1" t="s">
        <v>66</v>
      </c>
      <c r="B1" s="81"/>
      <c r="C1" s="81"/>
      <c r="D1" s="35"/>
    </row>
    <row r="2" spans="1:5">
      <c r="A2" s="82" t="s">
        <v>67</v>
      </c>
      <c r="B2" s="82"/>
      <c r="C2" s="82"/>
      <c r="D2" s="36"/>
    </row>
    <row r="3" spans="1:5">
      <c r="A3" s="82" t="s">
        <v>68</v>
      </c>
      <c r="B3" s="82"/>
      <c r="C3" s="82"/>
      <c r="D3" s="36"/>
    </row>
    <row r="4" spans="1:5">
      <c r="A4" s="81" t="s">
        <v>93</v>
      </c>
      <c r="B4" s="81"/>
      <c r="C4" s="81"/>
      <c r="D4" s="35"/>
    </row>
    <row r="5" spans="1:5">
      <c r="A5" s="83"/>
      <c r="B5" s="83"/>
      <c r="C5" s="83"/>
    </row>
    <row r="6" spans="1:5">
      <c r="A6" s="36"/>
      <c r="B6" s="37" t="s">
        <v>69</v>
      </c>
      <c r="C6" s="38">
        <f>'1кв'!B43</f>
        <v>12573.62</v>
      </c>
      <c r="D6" s="39"/>
    </row>
    <row r="7" spans="1:5">
      <c r="A7" s="36"/>
      <c r="B7" s="37" t="s">
        <v>94</v>
      </c>
      <c r="C7" s="38"/>
      <c r="D7" s="39"/>
    </row>
    <row r="8" spans="1:5">
      <c r="A8" s="40" t="s">
        <v>70</v>
      </c>
      <c r="B8" s="41" t="s">
        <v>71</v>
      </c>
      <c r="C8" s="42">
        <f>'1кв'!B45+'2кв '!B45+'3кв'!B47+'4кв'!B46</f>
        <v>118223.17</v>
      </c>
      <c r="D8" s="43"/>
    </row>
    <row r="9" spans="1:5">
      <c r="A9" s="40"/>
      <c r="B9" s="41" t="s">
        <v>97</v>
      </c>
      <c r="C9" s="42">
        <f>'1кв'!B46+'2кв '!B46+'3кв'!B48+'4кв'!B47</f>
        <v>7997.27</v>
      </c>
      <c r="D9" s="43"/>
    </row>
    <row r="10" spans="1:5">
      <c r="A10" s="44"/>
      <c r="B10" s="41" t="s">
        <v>72</v>
      </c>
      <c r="C10" s="38">
        <f>SUM(C8:C9)</f>
        <v>126220.44</v>
      </c>
      <c r="D10" s="39"/>
    </row>
    <row r="11" spans="1:5">
      <c r="B11" s="84"/>
      <c r="C11" s="85"/>
      <c r="D11" s="45"/>
    </row>
    <row r="12" spans="1:5">
      <c r="A12" s="46" t="s">
        <v>73</v>
      </c>
      <c r="B12" s="47" t="s">
        <v>46</v>
      </c>
      <c r="C12" s="48">
        <f>'1кв'!E22+'2кв '!E22+'3кв'!E22+'4кв'!E22</f>
        <v>91118.178</v>
      </c>
      <c r="D12" s="45"/>
    </row>
    <row r="13" spans="1:5">
      <c r="B13" s="49" t="s">
        <v>41</v>
      </c>
      <c r="C13" s="48">
        <f>'1кв'!E23+'2кв '!E23+'3кв'!E23+'4кв'!E23</f>
        <v>24520.499999999996</v>
      </c>
      <c r="D13" s="45"/>
      <c r="E13" s="50"/>
    </row>
    <row r="14" spans="1:5" ht="31.5">
      <c r="B14" s="49" t="s">
        <v>74</v>
      </c>
      <c r="C14" s="48">
        <f>'1кв'!E25</f>
        <v>2372.2799999999997</v>
      </c>
      <c r="D14" s="45"/>
    </row>
    <row r="15" spans="1:5">
      <c r="A15" s="46"/>
      <c r="B15" s="51" t="s">
        <v>30</v>
      </c>
      <c r="C15" s="48">
        <f>'1кв'!E24+'2кв '!E24+'3кв'!E24+'4кв'!E24</f>
        <v>1681.4749999999999</v>
      </c>
      <c r="D15" s="45"/>
    </row>
    <row r="16" spans="1:5">
      <c r="A16" s="46"/>
      <c r="B16" s="52" t="s">
        <v>95</v>
      </c>
      <c r="C16" s="48">
        <f>'3кв'!E26+'4кв'!E25</f>
        <v>3775.2</v>
      </c>
      <c r="D16" s="45"/>
    </row>
    <row r="17" spans="1:5">
      <c r="A17" s="46"/>
      <c r="B17" s="52" t="s">
        <v>75</v>
      </c>
      <c r="C17" s="48">
        <f>C19</f>
        <v>662.92</v>
      </c>
      <c r="D17" s="45"/>
    </row>
    <row r="18" spans="1:5">
      <c r="A18" s="46"/>
      <c r="B18" s="53" t="s">
        <v>76</v>
      </c>
      <c r="C18" s="48"/>
      <c r="D18" s="45"/>
    </row>
    <row r="19" spans="1:5">
      <c r="A19" s="46"/>
      <c r="B19" s="52" t="s">
        <v>96</v>
      </c>
      <c r="C19" s="48">
        <f>'3кв'!E25</f>
        <v>662.92</v>
      </c>
      <c r="D19" s="45"/>
    </row>
    <row r="20" spans="1:5">
      <c r="A20" s="46"/>
      <c r="B20" s="52"/>
      <c r="C20" s="48"/>
      <c r="D20" s="45"/>
    </row>
    <row r="21" spans="1:5">
      <c r="B21" s="54" t="s">
        <v>77</v>
      </c>
      <c r="C21" s="38">
        <f>SUM(C12:C17)</f>
        <v>124130.553</v>
      </c>
      <c r="D21" s="45"/>
      <c r="E21" s="50">
        <f>'1кв'!E26+'2кв '!E26+'3кв'!E28+'4кв'!E27</f>
        <v>124130.55299999999</v>
      </c>
    </row>
    <row r="22" spans="1:5">
      <c r="B22" s="55" t="s">
        <v>78</v>
      </c>
      <c r="C22" s="56">
        <f>(C6+C10)-C21</f>
        <v>14663.506999999998</v>
      </c>
      <c r="D22" s="45"/>
    </row>
    <row r="23" spans="1:5">
      <c r="B23" s="40"/>
      <c r="C23" s="57"/>
      <c r="D23" s="45"/>
    </row>
    <row r="24" spans="1:5">
      <c r="B24" s="40" t="s">
        <v>79</v>
      </c>
      <c r="C24" s="40"/>
      <c r="D24" s="45"/>
    </row>
    <row r="25" spans="1:5">
      <c r="B25" s="40" t="s">
        <v>80</v>
      </c>
      <c r="C25" s="40">
        <v>10432.67</v>
      </c>
      <c r="D25" s="45"/>
    </row>
    <row r="26" spans="1:5">
      <c r="B26" s="58" t="s">
        <v>81</v>
      </c>
      <c r="C26" s="58">
        <v>11530.82</v>
      </c>
      <c r="D26" s="45"/>
    </row>
    <row r="27" spans="1:5">
      <c r="B27" s="40" t="s">
        <v>82</v>
      </c>
      <c r="C27" s="40">
        <f>C26-C25</f>
        <v>1098.1499999999996</v>
      </c>
      <c r="D27" s="45"/>
    </row>
    <row r="28" spans="1:5">
      <c r="B28" s="40"/>
      <c r="C28" s="57"/>
      <c r="D28" s="45"/>
    </row>
    <row r="29" spans="1:5">
      <c r="B29" s="40"/>
      <c r="C29" s="57"/>
      <c r="D29" s="45"/>
    </row>
    <row r="30" spans="1:5">
      <c r="B30" s="40"/>
      <c r="C30" s="57"/>
      <c r="D30" s="45"/>
    </row>
    <row r="31" spans="1:5">
      <c r="A31" s="1" t="s">
        <v>83</v>
      </c>
      <c r="B31" s="40" t="s">
        <v>84</v>
      </c>
      <c r="C31" s="57"/>
      <c r="D31" s="45"/>
    </row>
    <row r="32" spans="1:5">
      <c r="B32" s="40" t="s">
        <v>85</v>
      </c>
      <c r="C32" s="57"/>
      <c r="D32" s="45"/>
    </row>
    <row r="33" spans="2:4">
      <c r="B33" s="40" t="s">
        <v>86</v>
      </c>
      <c r="C33" s="57"/>
      <c r="D33" s="45"/>
    </row>
    <row r="34" spans="2:4">
      <c r="B34" s="40"/>
      <c r="C34" s="57"/>
      <c r="D34" s="45"/>
    </row>
    <row r="35" spans="2:4">
      <c r="B35" s="40"/>
      <c r="C35" s="57"/>
      <c r="D35" s="45"/>
    </row>
    <row r="36" spans="2:4">
      <c r="B36" s="40"/>
      <c r="C36" s="57"/>
      <c r="D36" s="45"/>
    </row>
    <row r="37" spans="2:4">
      <c r="B37" s="40"/>
      <c r="C37" s="57"/>
      <c r="D37" s="4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 </vt:lpstr>
      <vt:lpstr>3кв</vt:lpstr>
      <vt:lpstr>4кв</vt:lpstr>
      <vt:lpstr>отчет</vt:lpstr>
      <vt:lpstr>'1кв'!Область_печати</vt:lpstr>
      <vt:lpstr>'2кв 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2023-03-02T11:06:01Z</dcterms:modified>
</cp:coreProperties>
</file>