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bookViews>
    <workbookView xWindow="240" yWindow="165" windowWidth="14805" windowHeight="7950" activeTab="4"/>
  </bookViews>
  <sheets>
    <sheet name="1кв" sheetId="17" r:id="rId1"/>
    <sheet name="2кв" sheetId="18" r:id="rId2"/>
    <sheet name="3кв" sheetId="19" r:id="rId3"/>
    <sheet name="4кв" sheetId="20" r:id="rId4"/>
    <sheet name="отчет" sheetId="21" r:id="rId5"/>
  </sheets>
  <externalReferences>
    <externalReference r:id="rId6"/>
  </externalReferences>
  <definedNames>
    <definedName name="_xlnm.Print_Area" localSheetId="0">'1кв'!$A$1:$E$50</definedName>
    <definedName name="_xlnm.Print_Area" localSheetId="1">'2кв'!$A$1:$E$49</definedName>
    <definedName name="_xlnm.Print_Area" localSheetId="2">'3кв'!$A$1:$E$50</definedName>
    <definedName name="_xlnm.Print_Area" localSheetId="3">'4кв'!$A$1:$E$50</definedName>
    <definedName name="_xlnm.Print_Area" localSheetId="4">отчет!$A$1:$C$35</definedName>
  </definedNames>
  <calcPr calcId="124519"/>
</workbook>
</file>

<file path=xl/calcChain.xml><?xml version="1.0" encoding="utf-8"?>
<calcChain xmlns="http://schemas.openxmlformats.org/spreadsheetml/2006/main">
  <c r="C15" i="21"/>
  <c r="C14"/>
  <c r="C13"/>
  <c r="C12"/>
  <c r="C11"/>
  <c r="C8"/>
  <c r="C6"/>
  <c r="B45" i="20"/>
  <c r="G24"/>
  <c r="E25"/>
  <c r="C25" i="21" l="1"/>
  <c r="E19"/>
  <c r="C9"/>
  <c r="E22" i="20"/>
  <c r="F20"/>
  <c r="E23" s="1"/>
  <c r="E27" l="1"/>
  <c r="B49" s="1"/>
  <c r="B50" s="1"/>
  <c r="C19" i="21"/>
  <c r="C20" s="1"/>
  <c r="B45" i="19"/>
  <c r="E27"/>
  <c r="E25"/>
  <c r="F20"/>
  <c r="E22" s="1"/>
  <c r="E23" l="1"/>
  <c r="B49" s="1"/>
  <c r="B50" s="1"/>
  <c r="B49" i="18"/>
  <c r="B48"/>
  <c r="B44"/>
  <c r="F20" l="1"/>
  <c r="E23" s="1"/>
  <c r="E22" l="1"/>
  <c r="E26" s="1"/>
  <c r="E26" i="17"/>
  <c r="E25" l="1"/>
  <c r="E22"/>
  <c r="E27" s="1"/>
  <c r="B49" s="1"/>
  <c r="B50" s="1"/>
  <c r="F20"/>
  <c r="E23" s="1"/>
</calcChain>
</file>

<file path=xl/sharedStrings.xml><?xml version="1.0" encoding="utf-8"?>
<sst xmlns="http://schemas.openxmlformats.org/spreadsheetml/2006/main" count="263" uniqueCount="102">
  <si>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</si>
  <si>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</si>
  <si>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</si>
  <si>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</si>
  <si>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</si>
  <si>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</si>
  <si>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</si>
  <si>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</si>
  <si>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</si>
  <si>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</si>
  <si>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</si>
  <si>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</si>
  <si>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</si>
  <si>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</si>
  <si>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</si>
  <si>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</si>
  <si>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</si>
  <si>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</si>
  <si>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</si>
  <si>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</si>
  <si>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</si>
  <si>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</si>
  <si>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</si>
  <si>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</si>
  <si>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</si>
  <si>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</si>
  <si>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Пролетарская, д. 94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</si>
  <si>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№51  от   01.06.2015 г.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</si>
  <si>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№8,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49 от 30.05.2015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</si>
  <si>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№94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</si>
  <si>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Наталич Натальи Николаевны</t>
    </r>
  </si>
  <si>
    <t>Стоимость материалов</t>
  </si>
  <si>
    <t>1 квартал</t>
  </si>
  <si>
    <t>руб.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</si>
  <si>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</si>
  <si>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Наталич Н.Н.</t>
    </r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</si>
  <si>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</si>
  <si>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</si>
  <si>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</si>
  <si>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в т.ч. Оплачено</t>
  </si>
  <si>
    <t>Не жилые помещения - 81,7 м2</t>
  </si>
  <si>
    <t>Общая площадь квартир - 474 м2</t>
  </si>
  <si>
    <t>Расходы по содержанию и тек. Ремонту</t>
  </si>
  <si>
    <t xml:space="preserve">Общехозяйственные расходы </t>
  </si>
  <si>
    <t>Остаток на начало квартала</t>
  </si>
  <si>
    <t xml:space="preserve">определена приложением № 9 к договору </t>
  </si>
  <si>
    <t>Услуги по содержанию многоквартирного дома</t>
  </si>
  <si>
    <t>ч/час</t>
  </si>
  <si>
    <t>Обработка подъездов хлорсодержащими растворами  протирка перил, почт.ящиков, замков ежедневно, опрыскивание 1 раз в неделю</t>
  </si>
  <si>
    <t>февраль</t>
  </si>
  <si>
    <t>Предъявлено населению 33058,65</t>
  </si>
  <si>
    <t>за 1 квартал 2022 года</t>
  </si>
  <si>
    <t>"31" 03  2022 г.</t>
  </si>
  <si>
    <t>Опиловка деревьев кв.7</t>
  </si>
  <si>
    <t xml:space="preserve">Оплачено не жилые </t>
  </si>
  <si>
    <t xml:space="preserve">           2. Всего за период с "01" 01 2022 г. по "31" 03 2022 г. выполнено работ (оказано услуг) на общую сумму тридцать две тысячи семьсот семнадцать рублей 14 копеек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</si>
  <si>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Аникиной Оксаны Васильевны</t>
    </r>
  </si>
  <si>
    <t>за 2 квартал 2022 года</t>
  </si>
  <si>
    <t>"30" 06  2022 г.</t>
  </si>
  <si>
    <t>2 квартал</t>
  </si>
  <si>
    <t xml:space="preserve">           2. Всего за период с "01" 04 2022 г. по "30" 06 2022 г. выполнено работ (оказано услуг) на общую сумму двадцать восемь тысяч триста сорок рублей 70 копеек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</si>
  <si>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 6,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б/н от 17.05.22 г.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</si>
  <si>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Аникиной О.В.</t>
    </r>
  </si>
  <si>
    <t>за 3 квартал 2022 года</t>
  </si>
  <si>
    <t>"30" 09  2022 г.</t>
  </si>
  <si>
    <t>3 квартал</t>
  </si>
  <si>
    <t>Ремонт отопления (кв.11)</t>
  </si>
  <si>
    <t>сентябрь</t>
  </si>
  <si>
    <t>ч/ч</t>
  </si>
  <si>
    <t xml:space="preserve">           2. Всего за период с "01" 07 2022 г. по "30" 09 2022 г. выполнено работ (оказано услуг) на общую сумму тридцать пять тысяч семьсот пятьдесят восемь рублей 77 копеек</t>
  </si>
  <si>
    <t>Предъявлено населению 34592,46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</si>
  <si>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</si>
  <si>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</si>
  <si>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</si>
  <si>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</si>
  <si>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</si>
  <si>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</si>
  <si>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</si>
  <si>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</si>
  <si>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</si>
  <si>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 xml:space="preserve">Обработка подъездов хлорсодержащими растворами опрыскивание 1 раз в неделю </t>
  </si>
  <si>
    <t>Работы по договору, всего</t>
  </si>
  <si>
    <t>в том числе:</t>
  </si>
  <si>
    <t>Итого расходов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</si>
  <si>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</si>
  <si>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</si>
  <si>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</si>
  <si>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</si>
  <si>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</si>
  <si>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 год.</t>
  </si>
  <si>
    <t>Перечень предлагаемых работ на 2023 год.</t>
  </si>
  <si>
    <t>Предложение по структуре тарифа на 2023 год.</t>
  </si>
  <si>
    <t>за 4 квартал 2022 года</t>
  </si>
  <si>
    <t>"31" 12  2022 г.</t>
  </si>
  <si>
    <t>4 квартал</t>
  </si>
  <si>
    <t>декабрь</t>
  </si>
  <si>
    <t>Сварка решетки в подьезде (для дворников)</t>
  </si>
  <si>
    <t xml:space="preserve">           2. Всего за период с "01" 10 2022 г. по "31" 12 2022 г. выполнено работ (оказано услуг) на общую сумму тридцать три тысячи восемьсот девяносто пять рублей 70 копеек</t>
  </si>
  <si>
    <t>по ж.д. ул. Пролетарская, д. 94</t>
  </si>
  <si>
    <t>Начислено всего 135 302,22</t>
  </si>
  <si>
    <t>Непредвиденные работы 32 ч/ч</t>
  </si>
  <si>
    <t>Остаток средств на 01.01.2023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</si>
</sst>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0.0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3" fillId="0" borderId="0"/>
  </cellStyleXfs>
  <cellXfs count="8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164" fontId="8" fillId="0" borderId="0" xfId="1" applyNumberFormat="1" applyFont="1"/>
    <xf numFmtId="164" fontId="4" fillId="0" borderId="0" xfId="1" applyNumberFormat="1" applyFont="1"/>
    <xf numFmtId="0" fontId="11" fillId="0" borderId="0" xfId="0" applyFont="1"/>
    <xf numFmtId="0" fontId="3" fillId="0" borderId="0" xfId="0" applyFont="1" applyAlignment="1">
      <alignment wrapText="1"/>
    </xf>
    <xf numFmtId="164" fontId="8" fillId="0" borderId="0" xfId="0" applyNumberFormat="1" applyFont="1"/>
    <xf numFmtId="0" fontId="4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2" fillId="0" borderId="6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4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43" fontId="7" fillId="0" borderId="1" xfId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0" borderId="1" xfId="1" applyFont="1" applyBorder="1" applyAlignment="1">
      <alignment horizontal="center"/>
    </xf>
    <xf numFmtId="164" fontId="3" fillId="0" borderId="0" xfId="1" applyNumberFormat="1" applyFont="1" applyBorder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43" fontId="3" fillId="2" borderId="1" xfId="1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3" fillId="0" borderId="0" xfId="0" applyNumberFormat="1" applyFont="1"/>
    <xf numFmtId="49" fontId="3" fillId="2" borderId="1" xfId="0" applyNumberFormat="1" applyFont="1" applyFill="1" applyBorder="1" applyAlignment="1">
      <alignment vertical="center" wrapText="1"/>
    </xf>
    <xf numFmtId="49" fontId="3" fillId="0" borderId="7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164" fontId="7" fillId="0" borderId="1" xfId="1" applyNumberFormat="1" applyFont="1" applyBorder="1" applyAlignment="1">
      <alignment horizontal="center"/>
    </xf>
    <xf numFmtId="43" fontId="3" fillId="0" borderId="0" xfId="1" applyFont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0" xfId="1" applyFont="1"/>
    <xf numFmtId="166" fontId="4" fillId="0" borderId="0" xfId="0" applyNumberFormat="1" applyFont="1"/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3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2" xfId="0" applyFont="1" applyBorder="1" applyAlignment="1">
      <alignment horizontal="left" wrapText="1"/>
    </xf>
    <xf numFmtId="49" fontId="3" fillId="0" borderId="1" xfId="0" applyNumberFormat="1" applyFont="1" applyBorder="1" applyAlignment="1">
      <alignment horizontal="left"/>
    </xf>
    <xf numFmtId="49" fontId="3" fillId="0" borderId="5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40;&#1082;&#1090;&#1099;%20&#1087;&#1088;&#1080;&#1077;&#1084;&#1082;&#1080;%20&#1086;&#1082;&#1072;&#1079;&#1072;&#1085;&#1085;&#1099;&#1093;%20&#1091;&#1089;&#1083;&#1091;&#1075;\2021%20&#1075;\prol16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кв"/>
      <sheetName val="2кв"/>
      <sheetName val="3кв"/>
      <sheetName val="4 кв"/>
      <sheetName val="отчет"/>
    </sheetNames>
    <sheetDataSet>
      <sheetData sheetId="0">
        <row r="22">
          <cell r="E22">
            <v>11377.548000000003</v>
          </cell>
        </row>
        <row r="27">
          <cell r="E27">
            <v>15826.647000000001</v>
          </cell>
        </row>
      </sheetData>
      <sheetData sheetId="1">
        <row r="22">
          <cell r="E22">
            <v>11377.548000000003</v>
          </cell>
        </row>
        <row r="27">
          <cell r="E27">
            <v>16068.267000000003</v>
          </cell>
        </row>
      </sheetData>
      <sheetData sheetId="2">
        <row r="22">
          <cell r="E22">
            <v>12062.484</v>
          </cell>
        </row>
        <row r="27">
          <cell r="E27">
            <v>16673.304</v>
          </cell>
        </row>
      </sheetData>
      <sheetData sheetId="3">
        <row r="22">
          <cell r="E22">
            <v>12062.484</v>
          </cell>
        </row>
        <row r="27">
          <cell r="E27">
            <v>17583.624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0"/>
  <sheetViews>
    <sheetView view="pageBreakPreview" topLeftCell="A19" zoomScaleSheetLayoutView="100" workbookViewId="0">
      <selection activeCell="B48" sqref="B48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>
      <c r="A1" s="74" t="s">
        <v>11</v>
      </c>
      <c r="B1" s="74"/>
      <c r="C1" s="74"/>
      <c r="D1" s="74"/>
      <c r="E1" s="74"/>
    </row>
    <row r="2" spans="1:5" ht="35.25" customHeight="1">
      <c r="A2" s="75" t="s">
        <v>12</v>
      </c>
      <c r="B2" s="76"/>
      <c r="C2" s="76"/>
      <c r="D2" s="76"/>
      <c r="E2" s="76"/>
    </row>
    <row r="3" spans="1:5">
      <c r="A3" s="77" t="s">
        <v>51</v>
      </c>
      <c r="B3" s="77"/>
      <c r="C3" s="77"/>
      <c r="D3" s="77"/>
      <c r="E3" s="77"/>
    </row>
    <row r="4" spans="1:5" s="1" customFormat="1" ht="15.75">
      <c r="A4" s="26" t="s">
        <v>13</v>
      </c>
      <c r="B4" s="4"/>
      <c r="C4" s="4"/>
      <c r="D4" s="79" t="s">
        <v>52</v>
      </c>
      <c r="E4" s="79"/>
    </row>
    <row r="5" spans="1:5">
      <c r="A5" s="25"/>
      <c r="B5" s="4"/>
      <c r="C5" s="4"/>
      <c r="D5" s="4"/>
      <c r="E5" s="4"/>
    </row>
    <row r="6" spans="1:5">
      <c r="A6" s="67" t="s">
        <v>0</v>
      </c>
      <c r="B6" s="67"/>
      <c r="C6" s="67"/>
      <c r="D6" s="67"/>
      <c r="E6" s="67"/>
    </row>
    <row r="7" spans="1:5">
      <c r="A7" s="78" t="s">
        <v>26</v>
      </c>
      <c r="B7" s="78"/>
      <c r="C7" s="78"/>
      <c r="D7" s="78"/>
      <c r="E7" s="78"/>
    </row>
    <row r="8" spans="1:5">
      <c r="A8" s="70" t="s">
        <v>1</v>
      </c>
      <c r="B8" s="70"/>
      <c r="C8" s="70"/>
      <c r="D8" s="70"/>
      <c r="E8" s="70"/>
    </row>
    <row r="9" spans="1:5">
      <c r="A9" s="67" t="s">
        <v>30</v>
      </c>
      <c r="B9" s="67"/>
      <c r="C9" s="67"/>
      <c r="D9" s="67"/>
      <c r="E9" s="67"/>
    </row>
    <row r="10" spans="1:5" ht="30" customHeight="1">
      <c r="A10" s="71" t="s">
        <v>14</v>
      </c>
      <c r="B10" s="72"/>
      <c r="C10" s="72"/>
      <c r="D10" s="72"/>
      <c r="E10" s="72"/>
    </row>
    <row r="11" spans="1:5">
      <c r="A11" s="67" t="s">
        <v>28</v>
      </c>
      <c r="B11" s="67"/>
      <c r="C11" s="67"/>
      <c r="D11" s="67"/>
      <c r="E11" s="67"/>
    </row>
    <row r="12" spans="1:5" ht="20.25" customHeight="1">
      <c r="A12" s="70" t="s">
        <v>15</v>
      </c>
      <c r="B12" s="73"/>
      <c r="C12" s="73"/>
      <c r="D12" s="73"/>
      <c r="E12" s="73"/>
    </row>
    <row r="13" spans="1:5">
      <c r="A13" s="67" t="s">
        <v>23</v>
      </c>
      <c r="B13" s="67"/>
      <c r="C13" s="67"/>
      <c r="D13" s="67"/>
      <c r="E13" s="67"/>
    </row>
    <row r="14" spans="1:5" ht="17.25" customHeight="1">
      <c r="A14" s="70" t="s">
        <v>2</v>
      </c>
      <c r="B14" s="73"/>
      <c r="C14" s="73"/>
      <c r="D14" s="73"/>
      <c r="E14" s="73"/>
    </row>
    <row r="15" spans="1:5">
      <c r="A15" s="67" t="s">
        <v>22</v>
      </c>
      <c r="B15" s="67"/>
      <c r="C15" s="67"/>
      <c r="D15" s="67"/>
      <c r="E15" s="67"/>
    </row>
    <row r="16" spans="1:5">
      <c r="A16" s="70" t="s">
        <v>16</v>
      </c>
      <c r="B16" s="73"/>
      <c r="C16" s="73"/>
      <c r="D16" s="73"/>
      <c r="E16" s="73"/>
    </row>
    <row r="17" spans="1:7" ht="30.75" customHeight="1">
      <c r="A17" s="67" t="s">
        <v>17</v>
      </c>
      <c r="B17" s="67"/>
      <c r="C17" s="67"/>
      <c r="D17" s="67"/>
      <c r="E17" s="67"/>
    </row>
    <row r="18" spans="1:7" ht="62.25" customHeight="1">
      <c r="A18" s="67" t="s">
        <v>27</v>
      </c>
      <c r="B18" s="67"/>
      <c r="C18" s="67"/>
      <c r="D18" s="67"/>
      <c r="E18" s="67"/>
    </row>
    <row r="19" spans="1:7" ht="30" customHeight="1">
      <c r="A19" s="65" t="s">
        <v>29</v>
      </c>
      <c r="B19" s="65"/>
      <c r="C19" s="65"/>
      <c r="D19" s="65"/>
      <c r="E19" s="65"/>
    </row>
    <row r="20" spans="1:7">
      <c r="A20" s="65"/>
      <c r="B20" s="65"/>
      <c r="C20" s="65"/>
      <c r="D20" s="65"/>
      <c r="E20" s="65"/>
      <c r="F20" s="2">
        <f>81.7+474</f>
        <v>555.70000000000005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20" t="s">
        <v>46</v>
      </c>
      <c r="B22" s="9" t="s">
        <v>45</v>
      </c>
      <c r="C22" s="3" t="s">
        <v>4</v>
      </c>
      <c r="D22" s="3">
        <v>13.4</v>
      </c>
      <c r="E22" s="8">
        <f>D22*F20*G20</f>
        <v>22339.140000000003</v>
      </c>
    </row>
    <row r="23" spans="1:7">
      <c r="A23" s="7" t="s">
        <v>43</v>
      </c>
      <c r="B23" s="9" t="s">
        <v>24</v>
      </c>
      <c r="C23" s="3" t="s">
        <v>4</v>
      </c>
      <c r="D23" s="3">
        <v>3.6</v>
      </c>
      <c r="E23" s="8">
        <f>D23*F20*G20</f>
        <v>6001.56</v>
      </c>
    </row>
    <row r="24" spans="1:7">
      <c r="A24" s="7" t="s">
        <v>31</v>
      </c>
      <c r="B24" s="9" t="s">
        <v>32</v>
      </c>
      <c r="C24" s="3" t="s">
        <v>33</v>
      </c>
      <c r="D24" s="3"/>
      <c r="E24" s="8">
        <v>256.39999999999998</v>
      </c>
    </row>
    <row r="25" spans="1:7" ht="75">
      <c r="A25" s="7" t="s">
        <v>48</v>
      </c>
      <c r="B25" s="9" t="s">
        <v>32</v>
      </c>
      <c r="C25" s="3" t="s">
        <v>4</v>
      </c>
      <c r="D25" s="3"/>
      <c r="E25" s="8">
        <f>790.76*3</f>
        <v>2372.2799999999997</v>
      </c>
    </row>
    <row r="26" spans="1:7">
      <c r="A26" s="22" t="s">
        <v>53</v>
      </c>
      <c r="B26" s="21" t="s">
        <v>49</v>
      </c>
      <c r="C26" s="3" t="s">
        <v>47</v>
      </c>
      <c r="D26" s="3">
        <v>8</v>
      </c>
      <c r="E26" s="8">
        <f>D26*218.47</f>
        <v>1747.76</v>
      </c>
    </row>
    <row r="27" spans="1:7" s="14" customFormat="1" ht="14.25">
      <c r="A27" s="10" t="s">
        <v>25</v>
      </c>
      <c r="B27" s="11"/>
      <c r="C27" s="12"/>
      <c r="D27" s="12"/>
      <c r="E27" s="13">
        <f>SUM(E22:E26)</f>
        <v>32717.140000000003</v>
      </c>
    </row>
    <row r="29" spans="1:7" ht="33" customHeight="1">
      <c r="A29" s="66" t="s">
        <v>55</v>
      </c>
      <c r="B29" s="66"/>
      <c r="C29" s="66"/>
      <c r="D29" s="66"/>
      <c r="E29" s="66"/>
    </row>
    <row r="30" spans="1:7" ht="30.75" customHeight="1">
      <c r="A30" s="67" t="s">
        <v>21</v>
      </c>
      <c r="B30" s="67"/>
      <c r="C30" s="67"/>
      <c r="D30" s="67"/>
      <c r="E30" s="67"/>
    </row>
    <row r="31" spans="1:7" ht="14.25" customHeight="1">
      <c r="A31" s="67" t="s">
        <v>20</v>
      </c>
      <c r="B31" s="67"/>
      <c r="C31" s="67"/>
      <c r="D31" s="67"/>
      <c r="E31" s="67"/>
    </row>
    <row r="32" spans="1:7" ht="30" customHeight="1">
      <c r="A32" s="67" t="s">
        <v>36</v>
      </c>
      <c r="B32" s="67"/>
      <c r="C32" s="67"/>
      <c r="D32" s="67"/>
      <c r="E32" s="67"/>
    </row>
    <row r="33" spans="1:5">
      <c r="A33" s="67" t="s">
        <v>18</v>
      </c>
      <c r="B33" s="67"/>
      <c r="C33" s="67"/>
      <c r="D33" s="67"/>
      <c r="E33" s="67"/>
    </row>
    <row r="34" spans="1:5">
      <c r="A34" s="68" t="s">
        <v>5</v>
      </c>
      <c r="B34" s="68"/>
      <c r="C34" s="68"/>
      <c r="D34" s="68"/>
      <c r="E34" s="68"/>
    </row>
    <row r="35" spans="1:5">
      <c r="A35" s="67" t="s">
        <v>18</v>
      </c>
      <c r="B35" s="67"/>
      <c r="C35" s="67"/>
      <c r="D35" s="67"/>
      <c r="E35" s="67"/>
    </row>
    <row r="36" spans="1:5">
      <c r="A36" s="69" t="s">
        <v>34</v>
      </c>
      <c r="B36" s="69"/>
      <c r="C36" s="69"/>
      <c r="D36" s="69"/>
      <c r="E36" s="5"/>
    </row>
    <row r="37" spans="1:5">
      <c r="B37" s="64" t="s">
        <v>19</v>
      </c>
      <c r="C37" s="64"/>
      <c r="D37" s="64"/>
      <c r="E37" s="6" t="s">
        <v>6</v>
      </c>
    </row>
    <row r="38" spans="1:5">
      <c r="A38" s="24"/>
      <c r="B38" s="24"/>
      <c r="C38" s="24"/>
      <c r="D38" s="24"/>
      <c r="E38" s="24"/>
    </row>
    <row r="39" spans="1:5">
      <c r="A39" s="69" t="s">
        <v>35</v>
      </c>
      <c r="B39" s="69"/>
      <c r="C39" s="69"/>
      <c r="D39" s="69"/>
      <c r="E39" s="5"/>
    </row>
    <row r="40" spans="1:5">
      <c r="B40" s="64" t="s">
        <v>19</v>
      </c>
      <c r="C40" s="64"/>
      <c r="D40" s="64"/>
      <c r="E40" s="6" t="s">
        <v>6</v>
      </c>
    </row>
    <row r="42" spans="1:5">
      <c r="A42" s="2" t="s">
        <v>41</v>
      </c>
    </row>
    <row r="43" spans="1:5">
      <c r="A43" s="2" t="s">
        <v>40</v>
      </c>
    </row>
    <row r="44" spans="1:5">
      <c r="A44" s="14" t="s">
        <v>37</v>
      </c>
    </row>
    <row r="45" spans="1:5">
      <c r="A45" s="2" t="s">
        <v>44</v>
      </c>
      <c r="B45" s="15">
        <v>45033.7</v>
      </c>
    </row>
    <row r="46" spans="1:5" ht="31.5">
      <c r="A46" s="18" t="s">
        <v>50</v>
      </c>
      <c r="B46" s="16"/>
    </row>
    <row r="47" spans="1:5">
      <c r="A47" s="2" t="s">
        <v>39</v>
      </c>
      <c r="B47" s="16">
        <v>32471.77</v>
      </c>
    </row>
    <row r="48" spans="1:5">
      <c r="A48" s="2" t="s">
        <v>54</v>
      </c>
      <c r="B48" s="16"/>
    </row>
    <row r="49" spans="1:2" ht="30">
      <c r="A49" s="23" t="s">
        <v>42</v>
      </c>
      <c r="B49" s="16">
        <f>E27</f>
        <v>32717.140000000003</v>
      </c>
    </row>
    <row r="50" spans="1:2">
      <c r="A50" s="17" t="s">
        <v>38</v>
      </c>
      <c r="B50" s="19">
        <f>B45+B47+B48-B49</f>
        <v>44788.33</v>
      </c>
    </row>
  </sheetData>
  <mergeCells count="30">
    <mergeCell ref="A1:E1"/>
    <mergeCell ref="A2:E2"/>
    <mergeCell ref="A3:E3"/>
    <mergeCell ref="A6:E6"/>
    <mergeCell ref="A7:E7"/>
    <mergeCell ref="D4:E4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9"/>
  <sheetViews>
    <sheetView view="pageBreakPreview" topLeftCell="A16" zoomScaleSheetLayoutView="100" workbookViewId="0">
      <selection activeCell="G37" sqref="G37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>
      <c r="A1" s="74" t="s">
        <v>11</v>
      </c>
      <c r="B1" s="74"/>
      <c r="C1" s="74"/>
      <c r="D1" s="74"/>
      <c r="E1" s="74"/>
    </row>
    <row r="2" spans="1:5" ht="35.25" customHeight="1">
      <c r="A2" s="75" t="s">
        <v>12</v>
      </c>
      <c r="B2" s="76"/>
      <c r="C2" s="76"/>
      <c r="D2" s="76"/>
      <c r="E2" s="76"/>
    </row>
    <row r="3" spans="1:5">
      <c r="A3" s="77" t="s">
        <v>57</v>
      </c>
      <c r="B3" s="77"/>
      <c r="C3" s="77"/>
      <c r="D3" s="77"/>
      <c r="E3" s="77"/>
    </row>
    <row r="4" spans="1:5" s="1" customFormat="1" ht="15.75">
      <c r="A4" s="26" t="s">
        <v>13</v>
      </c>
      <c r="B4" s="4"/>
      <c r="C4" s="4"/>
      <c r="D4" s="79" t="s">
        <v>58</v>
      </c>
      <c r="E4" s="79"/>
    </row>
    <row r="5" spans="1:5">
      <c r="A5" s="29"/>
      <c r="B5" s="4"/>
      <c r="C5" s="4"/>
      <c r="D5" s="4"/>
      <c r="E5" s="4"/>
    </row>
    <row r="6" spans="1:5">
      <c r="A6" s="67" t="s">
        <v>0</v>
      </c>
      <c r="B6" s="67"/>
      <c r="C6" s="67"/>
      <c r="D6" s="67"/>
      <c r="E6" s="67"/>
    </row>
    <row r="7" spans="1:5">
      <c r="A7" s="78" t="s">
        <v>26</v>
      </c>
      <c r="B7" s="78"/>
      <c r="C7" s="78"/>
      <c r="D7" s="78"/>
      <c r="E7" s="78"/>
    </row>
    <row r="8" spans="1:5">
      <c r="A8" s="70" t="s">
        <v>1</v>
      </c>
      <c r="B8" s="70"/>
      <c r="C8" s="70"/>
      <c r="D8" s="70"/>
      <c r="E8" s="70"/>
    </row>
    <row r="9" spans="1:5">
      <c r="A9" s="67" t="s">
        <v>56</v>
      </c>
      <c r="B9" s="67"/>
      <c r="C9" s="67"/>
      <c r="D9" s="67"/>
      <c r="E9" s="67"/>
    </row>
    <row r="10" spans="1:5" ht="30" customHeight="1">
      <c r="A10" s="71" t="s">
        <v>14</v>
      </c>
      <c r="B10" s="72"/>
      <c r="C10" s="72"/>
      <c r="D10" s="72"/>
      <c r="E10" s="72"/>
    </row>
    <row r="11" spans="1:5" ht="30" customHeight="1">
      <c r="A11" s="67" t="s">
        <v>61</v>
      </c>
      <c r="B11" s="67"/>
      <c r="C11" s="67"/>
      <c r="D11" s="67"/>
      <c r="E11" s="67"/>
    </row>
    <row r="12" spans="1:5">
      <c r="A12" s="70" t="s">
        <v>15</v>
      </c>
      <c r="B12" s="73"/>
      <c r="C12" s="73"/>
      <c r="D12" s="73"/>
      <c r="E12" s="73"/>
    </row>
    <row r="13" spans="1:5">
      <c r="A13" s="67" t="s">
        <v>23</v>
      </c>
      <c r="B13" s="67"/>
      <c r="C13" s="67"/>
      <c r="D13" s="67"/>
      <c r="E13" s="67"/>
    </row>
    <row r="14" spans="1:5" ht="17.25" customHeight="1">
      <c r="A14" s="70" t="s">
        <v>2</v>
      </c>
      <c r="B14" s="73"/>
      <c r="C14" s="73"/>
      <c r="D14" s="73"/>
      <c r="E14" s="73"/>
    </row>
    <row r="15" spans="1:5">
      <c r="A15" s="67" t="s">
        <v>22</v>
      </c>
      <c r="B15" s="67"/>
      <c r="C15" s="67"/>
      <c r="D15" s="67"/>
      <c r="E15" s="67"/>
    </row>
    <row r="16" spans="1:5">
      <c r="A16" s="70" t="s">
        <v>16</v>
      </c>
      <c r="B16" s="73"/>
      <c r="C16" s="73"/>
      <c r="D16" s="73"/>
      <c r="E16" s="73"/>
    </row>
    <row r="17" spans="1:7" ht="30.75" customHeight="1">
      <c r="A17" s="67" t="s">
        <v>17</v>
      </c>
      <c r="B17" s="67"/>
      <c r="C17" s="67"/>
      <c r="D17" s="67"/>
      <c r="E17" s="67"/>
    </row>
    <row r="18" spans="1:7" ht="62.25" customHeight="1">
      <c r="A18" s="67" t="s">
        <v>27</v>
      </c>
      <c r="B18" s="67"/>
      <c r="C18" s="67"/>
      <c r="D18" s="67"/>
      <c r="E18" s="67"/>
    </row>
    <row r="19" spans="1:7" ht="30" customHeight="1">
      <c r="A19" s="65" t="s">
        <v>29</v>
      </c>
      <c r="B19" s="65"/>
      <c r="C19" s="65"/>
      <c r="D19" s="65"/>
      <c r="E19" s="65"/>
    </row>
    <row r="20" spans="1:7">
      <c r="A20" s="65"/>
      <c r="B20" s="65"/>
      <c r="C20" s="65"/>
      <c r="D20" s="65"/>
      <c r="E20" s="65"/>
      <c r="F20" s="2">
        <f>81.7+474</f>
        <v>555.70000000000005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20" t="s">
        <v>46</v>
      </c>
      <c r="B22" s="9" t="s">
        <v>45</v>
      </c>
      <c r="C22" s="3" t="s">
        <v>4</v>
      </c>
      <c r="D22" s="3">
        <v>13.4</v>
      </c>
      <c r="E22" s="8">
        <f>D22*F20*G20</f>
        <v>22339.140000000003</v>
      </c>
    </row>
    <row r="23" spans="1:7">
      <c r="A23" s="7" t="s">
        <v>43</v>
      </c>
      <c r="B23" s="9" t="s">
        <v>24</v>
      </c>
      <c r="C23" s="3" t="s">
        <v>4</v>
      </c>
      <c r="D23" s="3">
        <v>3.6</v>
      </c>
      <c r="E23" s="8">
        <f>D23*F20*G20</f>
        <v>6001.56</v>
      </c>
    </row>
    <row r="24" spans="1:7">
      <c r="A24" s="7" t="s">
        <v>31</v>
      </c>
      <c r="B24" s="9" t="s">
        <v>59</v>
      </c>
      <c r="C24" s="3" t="s">
        <v>33</v>
      </c>
      <c r="D24" s="3"/>
      <c r="E24" s="8">
        <v>0</v>
      </c>
    </row>
    <row r="25" spans="1:7">
      <c r="A25" s="22"/>
      <c r="B25" s="21"/>
      <c r="C25" s="3"/>
      <c r="D25" s="3"/>
      <c r="E25" s="8"/>
    </row>
    <row r="26" spans="1:7" s="14" customFormat="1" ht="14.25">
      <c r="A26" s="10" t="s">
        <v>25</v>
      </c>
      <c r="B26" s="11"/>
      <c r="C26" s="12"/>
      <c r="D26" s="12"/>
      <c r="E26" s="13">
        <f>SUM(E22:E25)</f>
        <v>28340.700000000004</v>
      </c>
    </row>
    <row r="28" spans="1:7" ht="33" customHeight="1">
      <c r="A28" s="66" t="s">
        <v>60</v>
      </c>
      <c r="B28" s="66"/>
      <c r="C28" s="66"/>
      <c r="D28" s="66"/>
      <c r="E28" s="66"/>
    </row>
    <row r="29" spans="1:7" ht="30.75" customHeight="1">
      <c r="A29" s="67" t="s">
        <v>21</v>
      </c>
      <c r="B29" s="67"/>
      <c r="C29" s="67"/>
      <c r="D29" s="67"/>
      <c r="E29" s="67"/>
    </row>
    <row r="30" spans="1:7" ht="14.25" customHeight="1">
      <c r="A30" s="67" t="s">
        <v>20</v>
      </c>
      <c r="B30" s="67"/>
      <c r="C30" s="67"/>
      <c r="D30" s="67"/>
      <c r="E30" s="67"/>
    </row>
    <row r="31" spans="1:7" ht="30" customHeight="1">
      <c r="A31" s="67" t="s">
        <v>36</v>
      </c>
      <c r="B31" s="67"/>
      <c r="C31" s="67"/>
      <c r="D31" s="67"/>
      <c r="E31" s="67"/>
    </row>
    <row r="32" spans="1:7">
      <c r="A32" s="67" t="s">
        <v>18</v>
      </c>
      <c r="B32" s="67"/>
      <c r="C32" s="67"/>
      <c r="D32" s="67"/>
      <c r="E32" s="67"/>
    </row>
    <row r="33" spans="1:5">
      <c r="A33" s="68" t="s">
        <v>5</v>
      </c>
      <c r="B33" s="68"/>
      <c r="C33" s="68"/>
      <c r="D33" s="68"/>
      <c r="E33" s="68"/>
    </row>
    <row r="34" spans="1:5">
      <c r="A34" s="67" t="s">
        <v>18</v>
      </c>
      <c r="B34" s="67"/>
      <c r="C34" s="67"/>
      <c r="D34" s="67"/>
      <c r="E34" s="67"/>
    </row>
    <row r="35" spans="1:5">
      <c r="A35" s="80" t="s">
        <v>34</v>
      </c>
      <c r="B35" s="80"/>
      <c r="C35" s="80"/>
      <c r="D35" s="80"/>
      <c r="E35" s="5"/>
    </row>
    <row r="36" spans="1:5">
      <c r="B36" s="64" t="s">
        <v>19</v>
      </c>
      <c r="C36" s="64"/>
      <c r="D36" s="64"/>
      <c r="E36" s="6" t="s">
        <v>6</v>
      </c>
    </row>
    <row r="37" spans="1:5">
      <c r="A37" s="28"/>
      <c r="B37" s="28"/>
      <c r="C37" s="28"/>
      <c r="D37" s="28"/>
      <c r="E37" s="28"/>
    </row>
    <row r="38" spans="1:5" ht="15" customHeight="1">
      <c r="A38" s="80" t="s">
        <v>62</v>
      </c>
      <c r="B38" s="80"/>
      <c r="C38" s="80"/>
      <c r="D38" s="80"/>
      <c r="E38" s="80"/>
    </row>
    <row r="39" spans="1:5">
      <c r="B39" s="64" t="s">
        <v>19</v>
      </c>
      <c r="C39" s="64"/>
      <c r="D39" s="64"/>
      <c r="E39" s="6" t="s">
        <v>6</v>
      </c>
    </row>
    <row r="41" spans="1:5">
      <c r="A41" s="2" t="s">
        <v>41</v>
      </c>
    </row>
    <row r="42" spans="1:5">
      <c r="A42" s="2" t="s">
        <v>40</v>
      </c>
    </row>
    <row r="43" spans="1:5">
      <c r="A43" s="14" t="s">
        <v>37</v>
      </c>
    </row>
    <row r="44" spans="1:5">
      <c r="A44" s="2" t="s">
        <v>44</v>
      </c>
      <c r="B44" s="15">
        <f>'1кв'!B50</f>
        <v>44788.33</v>
      </c>
    </row>
    <row r="45" spans="1:5" ht="31.5">
      <c r="A45" s="18" t="s">
        <v>50</v>
      </c>
      <c r="B45" s="16"/>
    </row>
    <row r="46" spans="1:5">
      <c r="A46" s="2" t="s">
        <v>39</v>
      </c>
      <c r="B46" s="16">
        <v>28075.37</v>
      </c>
    </row>
    <row r="47" spans="1:5">
      <c r="A47" s="2" t="s">
        <v>54</v>
      </c>
      <c r="B47" s="16"/>
    </row>
    <row r="48" spans="1:5" ht="30">
      <c r="A48" s="27" t="s">
        <v>42</v>
      </c>
      <c r="B48" s="16">
        <f>E26</f>
        <v>28340.700000000004</v>
      </c>
    </row>
    <row r="49" spans="1:2">
      <c r="A49" s="17" t="s">
        <v>38</v>
      </c>
      <c r="B49" s="19">
        <f>B44+B46+B47-B48</f>
        <v>44522.999999999993</v>
      </c>
    </row>
  </sheetData>
  <mergeCells count="30"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E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0"/>
  <sheetViews>
    <sheetView view="pageBreakPreview" topLeftCell="A18" zoomScaleSheetLayoutView="100" workbookViewId="0">
      <selection activeCell="B48" sqref="B48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>
      <c r="A1" s="74" t="s">
        <v>11</v>
      </c>
      <c r="B1" s="74"/>
      <c r="C1" s="74"/>
      <c r="D1" s="74"/>
      <c r="E1" s="74"/>
    </row>
    <row r="2" spans="1:5" ht="35.25" customHeight="1">
      <c r="A2" s="75" t="s">
        <v>12</v>
      </c>
      <c r="B2" s="76"/>
      <c r="C2" s="76"/>
      <c r="D2" s="76"/>
      <c r="E2" s="76"/>
    </row>
    <row r="3" spans="1:5">
      <c r="A3" s="77" t="s">
        <v>63</v>
      </c>
      <c r="B3" s="77"/>
      <c r="C3" s="77"/>
      <c r="D3" s="77"/>
      <c r="E3" s="77"/>
    </row>
    <row r="4" spans="1:5" s="1" customFormat="1" ht="15.75">
      <c r="A4" s="26" t="s">
        <v>13</v>
      </c>
      <c r="B4" s="4"/>
      <c r="C4" s="4"/>
      <c r="D4" s="79" t="s">
        <v>64</v>
      </c>
      <c r="E4" s="79"/>
    </row>
    <row r="5" spans="1:5">
      <c r="A5" s="32"/>
      <c r="B5" s="4"/>
      <c r="C5" s="4"/>
      <c r="D5" s="4"/>
      <c r="E5" s="4"/>
    </row>
    <row r="6" spans="1:5">
      <c r="A6" s="67" t="s">
        <v>0</v>
      </c>
      <c r="B6" s="67"/>
      <c r="C6" s="67"/>
      <c r="D6" s="67"/>
      <c r="E6" s="67"/>
    </row>
    <row r="7" spans="1:5">
      <c r="A7" s="78" t="s">
        <v>26</v>
      </c>
      <c r="B7" s="78"/>
      <c r="C7" s="78"/>
      <c r="D7" s="78"/>
      <c r="E7" s="78"/>
    </row>
    <row r="8" spans="1:5">
      <c r="A8" s="70" t="s">
        <v>1</v>
      </c>
      <c r="B8" s="70"/>
      <c r="C8" s="70"/>
      <c r="D8" s="70"/>
      <c r="E8" s="70"/>
    </row>
    <row r="9" spans="1:5">
      <c r="A9" s="67" t="s">
        <v>56</v>
      </c>
      <c r="B9" s="67"/>
      <c r="C9" s="67"/>
      <c r="D9" s="67"/>
      <c r="E9" s="67"/>
    </row>
    <row r="10" spans="1:5" ht="30" customHeight="1">
      <c r="A10" s="71" t="s">
        <v>14</v>
      </c>
      <c r="B10" s="72"/>
      <c r="C10" s="72"/>
      <c r="D10" s="72"/>
      <c r="E10" s="72"/>
    </row>
    <row r="11" spans="1:5" ht="30" customHeight="1">
      <c r="A11" s="67" t="s">
        <v>61</v>
      </c>
      <c r="B11" s="67"/>
      <c r="C11" s="67"/>
      <c r="D11" s="67"/>
      <c r="E11" s="67"/>
    </row>
    <row r="12" spans="1:5">
      <c r="A12" s="70" t="s">
        <v>15</v>
      </c>
      <c r="B12" s="73"/>
      <c r="C12" s="73"/>
      <c r="D12" s="73"/>
      <c r="E12" s="73"/>
    </row>
    <row r="13" spans="1:5">
      <c r="A13" s="67" t="s">
        <v>23</v>
      </c>
      <c r="B13" s="67"/>
      <c r="C13" s="67"/>
      <c r="D13" s="67"/>
      <c r="E13" s="67"/>
    </row>
    <row r="14" spans="1:5" ht="17.25" customHeight="1">
      <c r="A14" s="70" t="s">
        <v>2</v>
      </c>
      <c r="B14" s="73"/>
      <c r="C14" s="73"/>
      <c r="D14" s="73"/>
      <c r="E14" s="73"/>
    </row>
    <row r="15" spans="1:5">
      <c r="A15" s="67" t="s">
        <v>22</v>
      </c>
      <c r="B15" s="67"/>
      <c r="C15" s="67"/>
      <c r="D15" s="67"/>
      <c r="E15" s="67"/>
    </row>
    <row r="16" spans="1:5">
      <c r="A16" s="70" t="s">
        <v>16</v>
      </c>
      <c r="B16" s="73"/>
      <c r="C16" s="73"/>
      <c r="D16" s="73"/>
      <c r="E16" s="73"/>
    </row>
    <row r="17" spans="1:7" ht="30.75" customHeight="1">
      <c r="A17" s="67" t="s">
        <v>17</v>
      </c>
      <c r="B17" s="67"/>
      <c r="C17" s="67"/>
      <c r="D17" s="67"/>
      <c r="E17" s="67"/>
    </row>
    <row r="18" spans="1:7" ht="62.25" customHeight="1">
      <c r="A18" s="67" t="s">
        <v>27</v>
      </c>
      <c r="B18" s="67"/>
      <c r="C18" s="67"/>
      <c r="D18" s="67"/>
      <c r="E18" s="67"/>
    </row>
    <row r="19" spans="1:7" ht="30" customHeight="1">
      <c r="A19" s="65" t="s">
        <v>29</v>
      </c>
      <c r="B19" s="65"/>
      <c r="C19" s="65"/>
      <c r="D19" s="65"/>
      <c r="E19" s="65"/>
    </row>
    <row r="20" spans="1:7">
      <c r="A20" s="65"/>
      <c r="B20" s="65"/>
      <c r="C20" s="65"/>
      <c r="D20" s="65"/>
      <c r="E20" s="65"/>
      <c r="F20" s="2">
        <f>81.7+474</f>
        <v>555.70000000000005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20" t="s">
        <v>46</v>
      </c>
      <c r="B22" s="9" t="s">
        <v>45</v>
      </c>
      <c r="C22" s="3" t="s">
        <v>4</v>
      </c>
      <c r="D22" s="3">
        <v>14.47</v>
      </c>
      <c r="E22" s="8">
        <f>D22*F20*G20</f>
        <v>24122.937000000005</v>
      </c>
    </row>
    <row r="23" spans="1:7">
      <c r="A23" s="7" t="s">
        <v>43</v>
      </c>
      <c r="B23" s="9" t="s">
        <v>24</v>
      </c>
      <c r="C23" s="3" t="s">
        <v>4</v>
      </c>
      <c r="D23" s="3">
        <v>3.9</v>
      </c>
      <c r="E23" s="8">
        <f>D23*F20*G20</f>
        <v>6501.6900000000005</v>
      </c>
    </row>
    <row r="24" spans="1:7">
      <c r="A24" s="7" t="s">
        <v>31</v>
      </c>
      <c r="B24" s="9" t="s">
        <v>65</v>
      </c>
      <c r="C24" s="3" t="s">
        <v>33</v>
      </c>
      <c r="D24" s="3"/>
      <c r="E24" s="8">
        <v>1358.94</v>
      </c>
    </row>
    <row r="25" spans="1:7">
      <c r="A25" s="37" t="s">
        <v>66</v>
      </c>
      <c r="B25" s="21" t="s">
        <v>67</v>
      </c>
      <c r="C25" s="3" t="s">
        <v>68</v>
      </c>
      <c r="D25" s="3">
        <v>16</v>
      </c>
      <c r="E25" s="8">
        <f>D25*235.95</f>
        <v>3775.2</v>
      </c>
    </row>
    <row r="26" spans="1:7">
      <c r="A26" s="36"/>
      <c r="B26" s="21"/>
      <c r="C26" s="3"/>
      <c r="D26" s="3"/>
      <c r="E26" s="8"/>
    </row>
    <row r="27" spans="1:7" s="14" customFormat="1" ht="14.25">
      <c r="A27" s="10" t="s">
        <v>25</v>
      </c>
      <c r="B27" s="11"/>
      <c r="C27" s="12"/>
      <c r="D27" s="12"/>
      <c r="E27" s="13">
        <f>SUM(E22:E26)</f>
        <v>35758.767000000007</v>
      </c>
    </row>
    <row r="29" spans="1:7" ht="33" customHeight="1">
      <c r="A29" s="66" t="s">
        <v>69</v>
      </c>
      <c r="B29" s="66"/>
      <c r="C29" s="66"/>
      <c r="D29" s="66"/>
      <c r="E29" s="66"/>
    </row>
    <row r="30" spans="1:7" ht="30.75" customHeight="1">
      <c r="A30" s="67" t="s">
        <v>21</v>
      </c>
      <c r="B30" s="67"/>
      <c r="C30" s="67"/>
      <c r="D30" s="67"/>
      <c r="E30" s="67"/>
    </row>
    <row r="31" spans="1:7" ht="14.25" customHeight="1">
      <c r="A31" s="67" t="s">
        <v>20</v>
      </c>
      <c r="B31" s="67"/>
      <c r="C31" s="67"/>
      <c r="D31" s="67"/>
      <c r="E31" s="67"/>
    </row>
    <row r="32" spans="1:7" ht="30" customHeight="1">
      <c r="A32" s="67" t="s">
        <v>36</v>
      </c>
      <c r="B32" s="67"/>
      <c r="C32" s="67"/>
      <c r="D32" s="67"/>
      <c r="E32" s="67"/>
    </row>
    <row r="33" spans="1:5">
      <c r="A33" s="67" t="s">
        <v>18</v>
      </c>
      <c r="B33" s="67"/>
      <c r="C33" s="67"/>
      <c r="D33" s="67"/>
      <c r="E33" s="67"/>
    </row>
    <row r="34" spans="1:5">
      <c r="A34" s="68" t="s">
        <v>5</v>
      </c>
      <c r="B34" s="68"/>
      <c r="C34" s="68"/>
      <c r="D34" s="68"/>
      <c r="E34" s="68"/>
    </row>
    <row r="35" spans="1:5">
      <c r="A35" s="67" t="s">
        <v>18</v>
      </c>
      <c r="B35" s="67"/>
      <c r="C35" s="67"/>
      <c r="D35" s="67"/>
      <c r="E35" s="67"/>
    </row>
    <row r="36" spans="1:5">
      <c r="A36" s="80" t="s">
        <v>34</v>
      </c>
      <c r="B36" s="80"/>
      <c r="C36" s="80"/>
      <c r="D36" s="80"/>
      <c r="E36" s="5"/>
    </row>
    <row r="37" spans="1:5">
      <c r="B37" s="64" t="s">
        <v>19</v>
      </c>
      <c r="C37" s="64"/>
      <c r="D37" s="64"/>
      <c r="E37" s="6" t="s">
        <v>6</v>
      </c>
    </row>
    <row r="38" spans="1:5">
      <c r="A38" s="31"/>
      <c r="B38" s="31"/>
      <c r="C38" s="31"/>
      <c r="D38" s="31"/>
      <c r="E38" s="31"/>
    </row>
    <row r="39" spans="1:5" ht="15" customHeight="1">
      <c r="A39" s="80" t="s">
        <v>62</v>
      </c>
      <c r="B39" s="80"/>
      <c r="C39" s="80"/>
      <c r="D39" s="80"/>
      <c r="E39" s="80"/>
    </row>
    <row r="40" spans="1:5">
      <c r="B40" s="64" t="s">
        <v>19</v>
      </c>
      <c r="C40" s="64"/>
      <c r="D40" s="64"/>
      <c r="E40" s="6" t="s">
        <v>6</v>
      </c>
    </row>
    <row r="42" spans="1:5">
      <c r="A42" s="2" t="s">
        <v>41</v>
      </c>
    </row>
    <row r="43" spans="1:5">
      <c r="A43" s="2" t="s">
        <v>40</v>
      </c>
    </row>
    <row r="44" spans="1:5">
      <c r="A44" s="14" t="s">
        <v>37</v>
      </c>
    </row>
    <row r="45" spans="1:5">
      <c r="A45" s="2" t="s">
        <v>44</v>
      </c>
      <c r="B45" s="15">
        <f>'2кв'!B49</f>
        <v>44522.999999999993</v>
      </c>
    </row>
    <row r="46" spans="1:5" ht="31.5">
      <c r="A46" s="18" t="s">
        <v>70</v>
      </c>
      <c r="B46" s="16"/>
    </row>
    <row r="47" spans="1:5">
      <c r="A47" s="2" t="s">
        <v>39</v>
      </c>
      <c r="B47" s="16">
        <v>37369.19</v>
      </c>
    </row>
    <row r="48" spans="1:5">
      <c r="A48" s="2" t="s">
        <v>54</v>
      </c>
      <c r="B48" s="16"/>
    </row>
    <row r="49" spans="1:2" ht="30">
      <c r="A49" s="30" t="s">
        <v>42</v>
      </c>
      <c r="B49" s="16">
        <f>E27</f>
        <v>35758.767000000007</v>
      </c>
    </row>
    <row r="50" spans="1:2">
      <c r="A50" s="17" t="s">
        <v>38</v>
      </c>
      <c r="B50" s="19">
        <f>B45+B47+B48-B49</f>
        <v>46133.422999999995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0"/>
  <sheetViews>
    <sheetView view="pageBreakPreview" zoomScaleSheetLayoutView="100" workbookViewId="0">
      <selection activeCell="B48" sqref="B48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>
      <c r="A1" s="74" t="s">
        <v>11</v>
      </c>
      <c r="B1" s="74"/>
      <c r="C1" s="74"/>
      <c r="D1" s="74"/>
      <c r="E1" s="74"/>
    </row>
    <row r="2" spans="1:5" ht="35.25" customHeight="1">
      <c r="A2" s="75" t="s">
        <v>12</v>
      </c>
      <c r="B2" s="76"/>
      <c r="C2" s="76"/>
      <c r="D2" s="76"/>
      <c r="E2" s="76"/>
    </row>
    <row r="3" spans="1:5">
      <c r="A3" s="77" t="s">
        <v>92</v>
      </c>
      <c r="B3" s="77"/>
      <c r="C3" s="77"/>
      <c r="D3" s="77"/>
      <c r="E3" s="77"/>
    </row>
    <row r="4" spans="1:5" s="1" customFormat="1" ht="15.75">
      <c r="A4" s="26" t="s">
        <v>13</v>
      </c>
      <c r="B4" s="4"/>
      <c r="C4" s="4"/>
      <c r="D4" s="79" t="s">
        <v>93</v>
      </c>
      <c r="E4" s="79"/>
    </row>
    <row r="5" spans="1:5">
      <c r="A5" s="35"/>
      <c r="B5" s="4"/>
      <c r="C5" s="4"/>
      <c r="D5" s="4"/>
      <c r="E5" s="4"/>
    </row>
    <row r="6" spans="1:5">
      <c r="A6" s="67" t="s">
        <v>0</v>
      </c>
      <c r="B6" s="67"/>
      <c r="C6" s="67"/>
      <c r="D6" s="67"/>
      <c r="E6" s="67"/>
    </row>
    <row r="7" spans="1:5">
      <c r="A7" s="78" t="s">
        <v>26</v>
      </c>
      <c r="B7" s="78"/>
      <c r="C7" s="78"/>
      <c r="D7" s="78"/>
      <c r="E7" s="78"/>
    </row>
    <row r="8" spans="1:5">
      <c r="A8" s="70" t="s">
        <v>1</v>
      </c>
      <c r="B8" s="70"/>
      <c r="C8" s="70"/>
      <c r="D8" s="70"/>
      <c r="E8" s="70"/>
    </row>
    <row r="9" spans="1:5">
      <c r="A9" s="67" t="s">
        <v>56</v>
      </c>
      <c r="B9" s="67"/>
      <c r="C9" s="67"/>
      <c r="D9" s="67"/>
      <c r="E9" s="67"/>
    </row>
    <row r="10" spans="1:5" ht="30" customHeight="1">
      <c r="A10" s="71" t="s">
        <v>14</v>
      </c>
      <c r="B10" s="72"/>
      <c r="C10" s="72"/>
      <c r="D10" s="72"/>
      <c r="E10" s="72"/>
    </row>
    <row r="11" spans="1:5" ht="30" customHeight="1">
      <c r="A11" s="67" t="s">
        <v>61</v>
      </c>
      <c r="B11" s="67"/>
      <c r="C11" s="67"/>
      <c r="D11" s="67"/>
      <c r="E11" s="67"/>
    </row>
    <row r="12" spans="1:5">
      <c r="A12" s="70" t="s">
        <v>15</v>
      </c>
      <c r="B12" s="73"/>
      <c r="C12" s="73"/>
      <c r="D12" s="73"/>
      <c r="E12" s="73"/>
    </row>
    <row r="13" spans="1:5">
      <c r="A13" s="67" t="s">
        <v>23</v>
      </c>
      <c r="B13" s="67"/>
      <c r="C13" s="67"/>
      <c r="D13" s="67"/>
      <c r="E13" s="67"/>
    </row>
    <row r="14" spans="1:5" ht="17.25" customHeight="1">
      <c r="A14" s="70" t="s">
        <v>2</v>
      </c>
      <c r="B14" s="73"/>
      <c r="C14" s="73"/>
      <c r="D14" s="73"/>
      <c r="E14" s="73"/>
    </row>
    <row r="15" spans="1:5">
      <c r="A15" s="67" t="s">
        <v>22</v>
      </c>
      <c r="B15" s="67"/>
      <c r="C15" s="67"/>
      <c r="D15" s="67"/>
      <c r="E15" s="67"/>
    </row>
    <row r="16" spans="1:5">
      <c r="A16" s="70" t="s">
        <v>16</v>
      </c>
      <c r="B16" s="73"/>
      <c r="C16" s="73"/>
      <c r="D16" s="73"/>
      <c r="E16" s="73"/>
    </row>
    <row r="17" spans="1:7" ht="30.75" customHeight="1">
      <c r="A17" s="67" t="s">
        <v>17</v>
      </c>
      <c r="B17" s="67"/>
      <c r="C17" s="67"/>
      <c r="D17" s="67"/>
      <c r="E17" s="67"/>
    </row>
    <row r="18" spans="1:7" ht="62.25" customHeight="1">
      <c r="A18" s="67" t="s">
        <v>27</v>
      </c>
      <c r="B18" s="67"/>
      <c r="C18" s="67"/>
      <c r="D18" s="67"/>
      <c r="E18" s="67"/>
    </row>
    <row r="19" spans="1:7" ht="30" customHeight="1">
      <c r="A19" s="65" t="s">
        <v>29</v>
      </c>
      <c r="B19" s="65"/>
      <c r="C19" s="65"/>
      <c r="D19" s="65"/>
      <c r="E19" s="65"/>
    </row>
    <row r="20" spans="1:7">
      <c r="A20" s="65"/>
      <c r="B20" s="65"/>
      <c r="C20" s="65"/>
      <c r="D20" s="65"/>
      <c r="E20" s="65"/>
      <c r="F20" s="2">
        <f>81.7+474</f>
        <v>555.70000000000005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20" t="s">
        <v>46</v>
      </c>
      <c r="B22" s="9" t="s">
        <v>45</v>
      </c>
      <c r="C22" s="3" t="s">
        <v>4</v>
      </c>
      <c r="D22" s="3">
        <v>14.47</v>
      </c>
      <c r="E22" s="8">
        <f>D22*F20*G20</f>
        <v>24122.937000000005</v>
      </c>
    </row>
    <row r="23" spans="1:7">
      <c r="A23" s="7" t="s">
        <v>43</v>
      </c>
      <c r="B23" s="9" t="s">
        <v>24</v>
      </c>
      <c r="C23" s="3" t="s">
        <v>4</v>
      </c>
      <c r="D23" s="3">
        <v>3.9</v>
      </c>
      <c r="E23" s="8">
        <f>D23*F20*G20</f>
        <v>6501.6900000000005</v>
      </c>
    </row>
    <row r="24" spans="1:7">
      <c r="A24" s="7" t="s">
        <v>31</v>
      </c>
      <c r="B24" s="9" t="s">
        <v>94</v>
      </c>
      <c r="C24" s="3" t="s">
        <v>33</v>
      </c>
      <c r="D24" s="3"/>
      <c r="E24" s="8">
        <v>1383.4749999999999</v>
      </c>
      <c r="G24" s="63">
        <f>2766.95/2</f>
        <v>1383.4749999999999</v>
      </c>
    </row>
    <row r="25" spans="1:7" ht="30">
      <c r="A25" s="37" t="s">
        <v>96</v>
      </c>
      <c r="B25" s="21" t="s">
        <v>95</v>
      </c>
      <c r="C25" s="3" t="s">
        <v>68</v>
      </c>
      <c r="D25" s="3">
        <v>8</v>
      </c>
      <c r="E25" s="8">
        <f>D25*235.95</f>
        <v>1887.6</v>
      </c>
    </row>
    <row r="26" spans="1:7">
      <c r="A26" s="36"/>
      <c r="B26" s="21"/>
      <c r="C26" s="3"/>
      <c r="D26" s="3"/>
      <c r="E26" s="8"/>
    </row>
    <row r="27" spans="1:7" s="14" customFormat="1" ht="14.25">
      <c r="A27" s="10" t="s">
        <v>25</v>
      </c>
      <c r="B27" s="11"/>
      <c r="C27" s="12"/>
      <c r="D27" s="12"/>
      <c r="E27" s="13">
        <f>SUM(E22:E26)</f>
        <v>33895.702000000005</v>
      </c>
    </row>
    <row r="29" spans="1:7" ht="33" customHeight="1">
      <c r="A29" s="66" t="s">
        <v>97</v>
      </c>
      <c r="B29" s="66"/>
      <c r="C29" s="66"/>
      <c r="D29" s="66"/>
      <c r="E29" s="66"/>
    </row>
    <row r="30" spans="1:7" ht="30.75" customHeight="1">
      <c r="A30" s="67" t="s">
        <v>21</v>
      </c>
      <c r="B30" s="67"/>
      <c r="C30" s="67"/>
      <c r="D30" s="67"/>
      <c r="E30" s="67"/>
    </row>
    <row r="31" spans="1:7" ht="14.25" customHeight="1">
      <c r="A31" s="67" t="s">
        <v>20</v>
      </c>
      <c r="B31" s="67"/>
      <c r="C31" s="67"/>
      <c r="D31" s="67"/>
      <c r="E31" s="67"/>
    </row>
    <row r="32" spans="1:7" ht="30" customHeight="1">
      <c r="A32" s="67" t="s">
        <v>36</v>
      </c>
      <c r="B32" s="67"/>
      <c r="C32" s="67"/>
      <c r="D32" s="67"/>
      <c r="E32" s="67"/>
    </row>
    <row r="33" spans="1:5">
      <c r="A33" s="67" t="s">
        <v>18</v>
      </c>
      <c r="B33" s="67"/>
      <c r="C33" s="67"/>
      <c r="D33" s="67"/>
      <c r="E33" s="67"/>
    </row>
    <row r="34" spans="1:5">
      <c r="A34" s="68" t="s">
        <v>5</v>
      </c>
      <c r="B34" s="68"/>
      <c r="C34" s="68"/>
      <c r="D34" s="68"/>
      <c r="E34" s="68"/>
    </row>
    <row r="35" spans="1:5">
      <c r="A35" s="67" t="s">
        <v>18</v>
      </c>
      <c r="B35" s="67"/>
      <c r="C35" s="67"/>
      <c r="D35" s="67"/>
      <c r="E35" s="67"/>
    </row>
    <row r="36" spans="1:5">
      <c r="A36" s="80" t="s">
        <v>34</v>
      </c>
      <c r="B36" s="80"/>
      <c r="C36" s="80"/>
      <c r="D36" s="80"/>
      <c r="E36" s="5"/>
    </row>
    <row r="37" spans="1:5">
      <c r="B37" s="64" t="s">
        <v>19</v>
      </c>
      <c r="C37" s="64"/>
      <c r="D37" s="64"/>
      <c r="E37" s="6" t="s">
        <v>6</v>
      </c>
    </row>
    <row r="38" spans="1:5">
      <c r="A38" s="34"/>
      <c r="B38" s="34"/>
      <c r="C38" s="34"/>
      <c r="D38" s="34"/>
      <c r="E38" s="34"/>
    </row>
    <row r="39" spans="1:5" ht="15" customHeight="1">
      <c r="A39" s="80" t="s">
        <v>62</v>
      </c>
      <c r="B39" s="80"/>
      <c r="C39" s="80"/>
      <c r="D39" s="80"/>
      <c r="E39" s="80"/>
    </row>
    <row r="40" spans="1:5">
      <c r="B40" s="64" t="s">
        <v>19</v>
      </c>
      <c r="C40" s="64"/>
      <c r="D40" s="64"/>
      <c r="E40" s="6" t="s">
        <v>6</v>
      </c>
    </row>
    <row r="42" spans="1:5">
      <c r="A42" s="2" t="s">
        <v>41</v>
      </c>
    </row>
    <row r="43" spans="1:5">
      <c r="A43" s="2" t="s">
        <v>40</v>
      </c>
    </row>
    <row r="44" spans="1:5">
      <c r="A44" s="14" t="s">
        <v>37</v>
      </c>
    </row>
    <row r="45" spans="1:5">
      <c r="A45" s="2" t="s">
        <v>44</v>
      </c>
      <c r="B45" s="15">
        <f>'3кв'!B50</f>
        <v>46133.422999999995</v>
      </c>
    </row>
    <row r="46" spans="1:5" ht="31.5">
      <c r="A46" s="18" t="s">
        <v>70</v>
      </c>
      <c r="B46" s="16"/>
    </row>
    <row r="47" spans="1:5">
      <c r="A47" s="2" t="s">
        <v>39</v>
      </c>
      <c r="B47" s="16">
        <v>36287.74</v>
      </c>
    </row>
    <row r="48" spans="1:5">
      <c r="A48" s="2" t="s">
        <v>54</v>
      </c>
      <c r="B48" s="16"/>
    </row>
    <row r="49" spans="1:2" ht="30">
      <c r="A49" s="33" t="s">
        <v>42</v>
      </c>
      <c r="B49" s="16">
        <f>E27</f>
        <v>33895.702000000005</v>
      </c>
    </row>
    <row r="50" spans="1:2">
      <c r="A50" s="17" t="s">
        <v>38</v>
      </c>
      <c r="B50" s="19">
        <f>B45+B47+B48-B49</f>
        <v>48525.460999999996</v>
      </c>
    </row>
  </sheetData>
  <mergeCells count="30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E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7"/>
  <sheetViews>
    <sheetView tabSelected="1" view="pageBreakPreview" topLeftCell="A7" zoomScaleSheetLayoutView="100" workbookViewId="0">
      <selection activeCell="A35" sqref="A35:XFD35"/>
    </sheetView>
  </sheetViews>
  <sheetFormatPr defaultRowHeight="15.75"/>
  <cols>
    <col min="1" max="1" width="10.5703125" style="1" customWidth="1"/>
    <col min="2" max="2" width="54.28515625" style="1" customWidth="1"/>
    <col min="3" max="3" width="15.28515625" style="62" customWidth="1"/>
    <col min="4" max="4" width="11.85546875" style="1" customWidth="1"/>
    <col min="5" max="5" width="14.7109375" style="1" customWidth="1"/>
    <col min="6" max="6" width="12.42578125" style="1" customWidth="1"/>
    <col min="7" max="7" width="12" style="1" customWidth="1"/>
    <col min="8" max="8" width="13.5703125" style="1" customWidth="1"/>
    <col min="9" max="16384" width="9.140625" style="1"/>
  </cols>
  <sheetData>
    <row r="1" spans="1:5">
      <c r="A1" s="83" t="s">
        <v>71</v>
      </c>
      <c r="B1" s="83"/>
      <c r="C1" s="83"/>
      <c r="D1" s="38"/>
    </row>
    <row r="2" spans="1:5">
      <c r="A2" s="84" t="s">
        <v>72</v>
      </c>
      <c r="B2" s="84"/>
      <c r="C2" s="84"/>
      <c r="D2" s="39"/>
    </row>
    <row r="3" spans="1:5">
      <c r="A3" s="84" t="s">
        <v>73</v>
      </c>
      <c r="B3" s="84"/>
      <c r="C3" s="84"/>
      <c r="D3" s="39"/>
    </row>
    <row r="4" spans="1:5">
      <c r="A4" s="83" t="s">
        <v>98</v>
      </c>
      <c r="B4" s="83"/>
      <c r="C4" s="83"/>
      <c r="D4" s="38"/>
    </row>
    <row r="5" spans="1:5">
      <c r="A5" s="85"/>
      <c r="B5" s="85"/>
      <c r="C5" s="85"/>
    </row>
    <row r="6" spans="1:5">
      <c r="A6" s="39"/>
      <c r="B6" s="40" t="s">
        <v>74</v>
      </c>
      <c r="C6" s="41">
        <f>'1кв'!B45</f>
        <v>45033.7</v>
      </c>
      <c r="D6" s="42"/>
    </row>
    <row r="7" spans="1:5">
      <c r="A7" s="39"/>
      <c r="B7" s="40" t="s">
        <v>99</v>
      </c>
      <c r="C7" s="41"/>
      <c r="D7" s="42"/>
    </row>
    <row r="8" spans="1:5">
      <c r="A8" s="43" t="s">
        <v>75</v>
      </c>
      <c r="B8" s="44" t="s">
        <v>76</v>
      </c>
      <c r="C8" s="45">
        <f>'1кв'!B47+'2кв'!B46+'3кв'!B47+'4кв'!B47</f>
        <v>134204.07</v>
      </c>
      <c r="D8" s="46"/>
    </row>
    <row r="9" spans="1:5">
      <c r="A9" s="47"/>
      <c r="B9" s="44" t="s">
        <v>77</v>
      </c>
      <c r="C9" s="41">
        <f>SUM(C8:C8)</f>
        <v>134204.07</v>
      </c>
      <c r="D9" s="42"/>
    </row>
    <row r="10" spans="1:5">
      <c r="B10" s="81"/>
      <c r="C10" s="82"/>
      <c r="D10" s="48"/>
    </row>
    <row r="11" spans="1:5">
      <c r="A11" s="49" t="s">
        <v>78</v>
      </c>
      <c r="B11" s="50" t="s">
        <v>79</v>
      </c>
      <c r="C11" s="51">
        <f>'1кв'!E22+'2кв'!E22+'3кв'!E22+'4кв'!E22</f>
        <v>92924.15400000001</v>
      </c>
      <c r="D11" s="48"/>
    </row>
    <row r="12" spans="1:5">
      <c r="B12" s="52" t="s">
        <v>43</v>
      </c>
      <c r="C12" s="51">
        <f>'1кв'!E23+'2кв'!E23+'3кв'!E23+'4кв'!E23</f>
        <v>25006.5</v>
      </c>
      <c r="D12" s="48"/>
      <c r="E12" s="53"/>
    </row>
    <row r="13" spans="1:5" ht="31.5">
      <c r="B13" s="52" t="s">
        <v>80</v>
      </c>
      <c r="C13" s="51">
        <f>'1кв'!E25</f>
        <v>2372.2799999999997</v>
      </c>
      <c r="D13" s="48"/>
    </row>
    <row r="14" spans="1:5">
      <c r="A14" s="49"/>
      <c r="B14" s="54" t="s">
        <v>31</v>
      </c>
      <c r="C14" s="51">
        <f>'1кв'!E24+'2кв'!E24+'3кв'!E24+'4кв'!E24</f>
        <v>2998.8150000000001</v>
      </c>
      <c r="D14" s="48"/>
    </row>
    <row r="15" spans="1:5">
      <c r="A15" s="49"/>
      <c r="B15" s="55" t="s">
        <v>100</v>
      </c>
      <c r="C15" s="51">
        <f>'1кв'!E26+'3кв'!E25+'4кв'!E25</f>
        <v>7410.5599999999995</v>
      </c>
      <c r="D15" s="48"/>
    </row>
    <row r="16" spans="1:5">
      <c r="A16" s="49"/>
      <c r="B16" s="55" t="s">
        <v>81</v>
      </c>
      <c r="C16" s="51">
        <v>0</v>
      </c>
      <c r="D16" s="48"/>
    </row>
    <row r="17" spans="1:5">
      <c r="A17" s="49"/>
      <c r="B17" s="56" t="s">
        <v>82</v>
      </c>
      <c r="C17" s="51"/>
      <c r="D17" s="48"/>
    </row>
    <row r="18" spans="1:5">
      <c r="A18" s="49"/>
      <c r="B18" s="55"/>
      <c r="C18" s="51"/>
      <c r="D18" s="48"/>
    </row>
    <row r="19" spans="1:5">
      <c r="B19" s="57" t="s">
        <v>83</v>
      </c>
      <c r="C19" s="41">
        <f>SUM(C11:C16)</f>
        <v>130712.30900000001</v>
      </c>
      <c r="D19" s="48"/>
      <c r="E19" s="53">
        <f>'[1]1кв'!E27+'[1]2кв'!E27+'[1]3кв'!E27+'[1]4 кв'!E27</f>
        <v>66151.842000000004</v>
      </c>
    </row>
    <row r="20" spans="1:5">
      <c r="B20" s="58" t="s">
        <v>101</v>
      </c>
      <c r="C20" s="59">
        <f>(C6+C9)-C19</f>
        <v>48525.46100000001</v>
      </c>
      <c r="D20" s="48"/>
    </row>
    <row r="21" spans="1:5">
      <c r="B21" s="43"/>
      <c r="C21" s="60"/>
      <c r="D21" s="48"/>
    </row>
    <row r="22" spans="1:5">
      <c r="B22" s="43" t="s">
        <v>84</v>
      </c>
      <c r="C22" s="43"/>
      <c r="D22" s="48"/>
    </row>
    <row r="23" spans="1:5">
      <c r="B23" s="43" t="s">
        <v>85</v>
      </c>
      <c r="C23" s="43">
        <v>10432.67</v>
      </c>
      <c r="D23" s="48"/>
    </row>
    <row r="24" spans="1:5">
      <c r="B24" s="61" t="s">
        <v>86</v>
      </c>
      <c r="C24" s="61">
        <v>11530.82</v>
      </c>
      <c r="D24" s="48"/>
    </row>
    <row r="25" spans="1:5">
      <c r="B25" s="43" t="s">
        <v>87</v>
      </c>
      <c r="C25" s="43">
        <f>C24-C23</f>
        <v>1098.1499999999996</v>
      </c>
      <c r="D25" s="48"/>
    </row>
    <row r="26" spans="1:5">
      <c r="B26" s="43"/>
      <c r="C26" s="60"/>
      <c r="D26" s="48"/>
    </row>
    <row r="27" spans="1:5">
      <c r="B27" s="43"/>
      <c r="C27" s="60"/>
      <c r="D27" s="48"/>
    </row>
    <row r="28" spans="1:5">
      <c r="B28" s="43"/>
      <c r="C28" s="60"/>
      <c r="D28" s="48"/>
    </row>
    <row r="29" spans="1:5">
      <c r="B29" s="43"/>
      <c r="C29" s="60"/>
      <c r="D29" s="48"/>
    </row>
    <row r="30" spans="1:5">
      <c r="A30" s="1" t="s">
        <v>88</v>
      </c>
      <c r="B30" s="43" t="s">
        <v>89</v>
      </c>
      <c r="C30" s="60"/>
      <c r="D30" s="48"/>
    </row>
    <row r="31" spans="1:5">
      <c r="B31" s="43" t="s">
        <v>90</v>
      </c>
      <c r="C31" s="60"/>
      <c r="D31" s="48"/>
    </row>
    <row r="32" spans="1:5">
      <c r="B32" s="43" t="s">
        <v>91</v>
      </c>
      <c r="C32" s="60"/>
      <c r="D32" s="48"/>
    </row>
    <row r="33" spans="2:4">
      <c r="B33" s="43"/>
      <c r="C33" s="60"/>
      <c r="D33" s="48"/>
    </row>
    <row r="34" spans="2:4">
      <c r="B34" s="43"/>
      <c r="C34" s="60"/>
      <c r="D34" s="48"/>
    </row>
    <row r="35" spans="2:4">
      <c r="B35" s="43"/>
      <c r="C35" s="60"/>
      <c r="D35" s="48"/>
    </row>
    <row r="36" spans="2:4">
      <c r="B36" s="43"/>
      <c r="C36" s="60"/>
      <c r="D36" s="48"/>
    </row>
    <row r="37" spans="2:4">
      <c r="B37" s="43"/>
      <c r="C37" s="60"/>
      <c r="D37" s="48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2023-03-02T11:05:17Z</dcterms:modified>
</cp:coreProperties>
</file>