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filterPrivacy="1" defaultThemeVersion="124226"/>
  <bookViews>
    <workbookView xWindow="240" yWindow="285" windowWidth="14805" windowHeight="7830" activeTab="4"/>
  </bookViews>
  <sheets>
    <sheet name="1кв" sheetId="13" r:id="rId1"/>
    <sheet name="2кв" sheetId="14" r:id="rId2"/>
    <sheet name="3кв" sheetId="15" r:id="rId3"/>
    <sheet name="4кв" sheetId="16" r:id="rId4"/>
    <sheet name="отчет" sheetId="17" r:id="rId5"/>
  </sheets>
  <externalReferences>
    <externalReference r:id="rId6"/>
  </externalReferences>
  <definedNames>
    <definedName name="_edn1" localSheetId="0">'1кв'!$A$73</definedName>
    <definedName name="_edn1" localSheetId="1">'2кв'!$A$74</definedName>
    <definedName name="_edn1" localSheetId="2">'3кв'!$A$77</definedName>
    <definedName name="_edn1" localSheetId="3">'4кв'!$A$73</definedName>
    <definedName name="_edn2" localSheetId="0">'1кв'!$A$75</definedName>
    <definedName name="_edn2" localSheetId="1">'2кв'!$A$76</definedName>
    <definedName name="_edn2" localSheetId="2">'3кв'!$A$79</definedName>
    <definedName name="_edn2" localSheetId="3">'4кв'!$A$75</definedName>
    <definedName name="_edn3" localSheetId="0">'1кв'!$A$76</definedName>
    <definedName name="_edn3" localSheetId="1">'2кв'!$A$77</definedName>
    <definedName name="_edn3" localSheetId="2">'3кв'!$A$80</definedName>
    <definedName name="_edn3" localSheetId="3">'4кв'!$A$76</definedName>
    <definedName name="_edn4" localSheetId="0">'1кв'!$A$77</definedName>
    <definedName name="_edn4" localSheetId="1">'2кв'!$A$78</definedName>
    <definedName name="_edn4" localSheetId="2">'3кв'!$A$81</definedName>
    <definedName name="_edn4" localSheetId="3">'4кв'!$A$77</definedName>
    <definedName name="_ednref1" localSheetId="0">'1кв'!#REF!</definedName>
    <definedName name="_ednref1" localSheetId="1">'2кв'!#REF!</definedName>
    <definedName name="_ednref1" localSheetId="2">'3кв'!#REF!</definedName>
    <definedName name="_ednref1" localSheetId="3">'4кв'!#REF!</definedName>
    <definedName name="_ednref2" localSheetId="0">'1кв'!$A$45</definedName>
    <definedName name="_ednref2" localSheetId="1">'2кв'!$A$46</definedName>
    <definedName name="_ednref2" localSheetId="2">'3кв'!$A$49</definedName>
    <definedName name="_ednref2" localSheetId="3">'4кв'!$A$45</definedName>
    <definedName name="_ednref3" localSheetId="0">'1кв'!$D$44</definedName>
    <definedName name="_ednref3" localSheetId="1">'2кв'!$D$45</definedName>
    <definedName name="_ednref3" localSheetId="2">'3кв'!$D$48</definedName>
    <definedName name="_ednref3" localSheetId="3">'4кв'!$D$44</definedName>
    <definedName name="_ednref4" localSheetId="0">'1кв'!$D$45</definedName>
    <definedName name="_ednref4" localSheetId="1">'2кв'!$D$46</definedName>
    <definedName name="_ednref4" localSheetId="2">'3кв'!$D$49</definedName>
    <definedName name="_ednref4" localSheetId="3">'4кв'!$D$45</definedName>
    <definedName name="_xlnm.Print_Area" localSheetId="0">'1кв'!$A$1:$E$50</definedName>
    <definedName name="_xlnm.Print_Area" localSheetId="1">'2кв'!$A$1:$E$51</definedName>
    <definedName name="_xlnm.Print_Area" localSheetId="2">'3кв'!$A$1:$E$54</definedName>
    <definedName name="_xlnm.Print_Area" localSheetId="3">'4кв'!$A$1:$E$50</definedName>
    <definedName name="_xlnm.Print_Area" localSheetId="4">отчет!$A$1:$C$39</definedName>
  </definedNames>
  <calcPr calcId="124519"/>
</workbook>
</file>

<file path=xl/calcChain.xml><?xml version="1.0" encoding="utf-8"?>
<calcChain xmlns="http://schemas.openxmlformats.org/spreadsheetml/2006/main">
  <c r="C23" i="17"/>
  <c r="C22"/>
  <c r="C16"/>
  <c r="C21"/>
  <c r="C20"/>
  <c r="C19"/>
  <c r="C17" s="1"/>
  <c r="C15"/>
  <c r="C14"/>
  <c r="C13"/>
  <c r="C12"/>
  <c r="C9"/>
  <c r="C8"/>
  <c r="C6"/>
  <c r="B45" i="16"/>
  <c r="E28"/>
  <c r="C31" i="17"/>
  <c r="E25"/>
  <c r="B48" i="16"/>
  <c r="E23"/>
  <c r="F21"/>
  <c r="E24" s="1"/>
  <c r="C10" i="17" l="1"/>
  <c r="B49" i="16"/>
  <c r="C25" i="17"/>
  <c r="B50" i="16"/>
  <c r="B49" i="15"/>
  <c r="E32"/>
  <c r="C26" i="17" l="1"/>
  <c r="E27" i="15"/>
  <c r="E28"/>
  <c r="E30"/>
  <c r="E26"/>
  <c r="B52"/>
  <c r="F21"/>
  <c r="E23" s="1"/>
  <c r="B53" l="1"/>
  <c r="B54" s="1"/>
  <c r="E24"/>
  <c r="E29" i="14"/>
  <c r="B46" l="1"/>
  <c r="B49"/>
  <c r="F21"/>
  <c r="E24" s="1"/>
  <c r="E23" l="1"/>
  <c r="B50" s="1"/>
  <c r="B51" s="1"/>
  <c r="E28" i="13"/>
  <c r="B48" l="1"/>
  <c r="E24"/>
  <c r="F21"/>
  <c r="E25" l="1"/>
  <c r="E23"/>
  <c r="B49" s="1"/>
  <c r="B50" s="1"/>
</calcChain>
</file>

<file path=xl/sharedStrings.xml><?xml version="1.0" encoding="utf-8"?>
<sst xmlns="http://schemas.openxmlformats.org/spreadsheetml/2006/main" count="288" uniqueCount="112">
  <si>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</si>
  <si>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</si>
  <si>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</si>
  <si>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</si>
  <si>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</si>
  <si>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</si>
  <si>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</si>
  <si>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Наименование вида работы
(услуги)2
</t>
  </si>
  <si>
    <t xml:space="preserve">Цена
выполненной работы (оказанной услуги), в рублях
</t>
  </si>
  <si>
    <t xml:space="preserve">Стоимость 3/
сметная стоимость 4 выполненной работы (оказанной услуги) за единицу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</si>
  <si>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</si>
  <si>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</si>
  <si>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</si>
  <si>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</si>
  <si>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                                                                                                        (указывается Ф.И.О. уполномоченного собственника помещения в многоквартирном доме либо председателя Совета многоквартирного дома 1)</t>
  </si>
  <si>
    <t xml:space="preserve">            (указывается решение общего собрания собственников помещений в многоквартирном доме либо доверенность, дата, номер)</t>
  </si>
  <si>
    <t xml:space="preserve">                                                                                                    (указывается Ф.И.О. уполномоченного лица, должность)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</si>
  <si>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</si>
  <si>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t xml:space="preserve"> </t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</si>
  <si>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</si>
  <si>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</si>
  <si>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</si>
  <si>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</si>
  <si>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Шевченко Григория Александровича</t>
    </r>
  </si>
  <si>
    <t>постоянно</t>
  </si>
  <si>
    <t>Итого:</t>
  </si>
  <si>
    <t>г. Россошь, ул. Пролетарская, д. 240</t>
  </si>
  <si>
    <r>
      <t xml:space="preserve">именуемый в дальнейшем "Заказчик", в лице  </t>
    </r>
    <r>
      <rPr>
        <b/>
        <u/>
        <sz val="11"/>
        <color theme="1"/>
        <rFont val="Times New Roman"/>
        <family val="1"/>
        <charset val="204"/>
      </rPr>
      <t xml:space="preserve">Самойленко Ольги Александровны </t>
    </r>
  </si>
  <si>
    <r>
      <t xml:space="preserve">являющегося собственником квартиры </t>
    </r>
    <r>
      <rPr>
        <u/>
        <sz val="11"/>
        <color theme="1"/>
        <rFont val="Times New Roman"/>
        <family val="1"/>
        <charset val="204"/>
      </rPr>
      <t xml:space="preserve">№8, </t>
    </r>
    <r>
      <rPr>
        <sz val="11"/>
        <color theme="1"/>
        <rFont val="Times New Roman"/>
        <family val="1"/>
        <charset val="204"/>
      </rPr>
      <t xml:space="preserve">находящейся в данном многоквартирном доме, действующего на основании </t>
    </r>
    <r>
      <rPr>
        <u/>
        <sz val="11"/>
        <color theme="1"/>
        <rFont val="Times New Roman"/>
        <family val="1"/>
        <charset val="204"/>
      </rPr>
      <t>протокола общего собрания собственников №23 от 28.03.2015 г.</t>
    </r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</si>
  <si>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1"/>
        <color theme="1"/>
        <rFont val="Times New Roman"/>
        <family val="1"/>
        <charset val="204"/>
      </rPr>
      <t>№24  от   01.04.2015 г.</t>
    </r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</si>
  <si>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№240</t>
    </r>
    <r>
      <rPr>
        <sz val="11"/>
        <color theme="1"/>
        <rFont val="Times New Roman"/>
        <family val="1"/>
        <charset val="204"/>
      </rPr>
      <t>,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ул. Пролетарская</t>
    </r>
  </si>
  <si>
    <t>Стоимость материалов</t>
  </si>
  <si>
    <t>1 квартал</t>
  </si>
  <si>
    <t>руб.</t>
  </si>
  <si>
    <t>Исполнитель - ООО ЖКХ "Локомотив", в лице директора  Шевченко Г. А.</t>
  </si>
  <si>
    <t>Заказчик - Собственники МКД, в лице председателя совета МКД Самойленко О.А.</t>
  </si>
  <si>
    <t>Настоящий Акт составлен в 2-х экземплярах, имеющий одинаковую юридическую силу, по одному для каждой Стороны.</t>
  </si>
  <si>
    <t>Информация для собственников:</t>
  </si>
  <si>
    <t>в т.ч. Оплачено</t>
  </si>
  <si>
    <t xml:space="preserve">Итого остаток на конец квартала </t>
  </si>
  <si>
    <t>Общая площадь квартир - 1466,2</t>
  </si>
  <si>
    <t>Не жилые помещения -339,2</t>
  </si>
  <si>
    <t xml:space="preserve">определена приложением № 9 к договору </t>
  </si>
  <si>
    <t>Расходы по содержанию и тек. ремонту</t>
  </si>
  <si>
    <t>Остаток на начало квартала</t>
  </si>
  <si>
    <t xml:space="preserve">Общехозяйственные расходы </t>
  </si>
  <si>
    <t xml:space="preserve">Услуги по содержанию многоквартирного дома </t>
  </si>
  <si>
    <t>интернет Квант-телеком</t>
  </si>
  <si>
    <t>Обработка подъездов хлорсодержащими растворами  протирка перил, почт.ящиков, замков ежедневно, опрыскивание 1 раз в неделю</t>
  </si>
  <si>
    <t>Предъявлено населению 124565,7</t>
  </si>
  <si>
    <t>за 1 квартал 2022 года</t>
  </si>
  <si>
    <t>"31" 03  2022 г.</t>
  </si>
  <si>
    <t xml:space="preserve">           2. Всего за период с "01" 01 2022 г. по "31" 03 2022 г. выполнено работ (оказано услуг) на общую сумму девяносто одна тысяча пятьсот четырнадцать рублей 80 копеек</t>
  </si>
  <si>
    <t>за 2 квартал 2022 года</t>
  </si>
  <si>
    <t>"30" 06  2022 г.</t>
  </si>
  <si>
    <t>2 квартал</t>
  </si>
  <si>
    <t>Поверка, ремонт общедомового прибора учета</t>
  </si>
  <si>
    <t>май, июнь</t>
  </si>
  <si>
    <t>Ремонт первого и четвертого подъезда (смета)</t>
  </si>
  <si>
    <t>апрель</t>
  </si>
  <si>
    <t xml:space="preserve">           2. Всего за период с "01" 04 2022 г. по "30" 06 2022 г. выполнено работ (оказано услуг) на общую сумму двести семьдесят шесть тысяч двести пять рублей 01 копейка</t>
  </si>
  <si>
    <t>ремонт кровли после урагана (смета)</t>
  </si>
  <si>
    <t>за 3 квартал 2022 года</t>
  </si>
  <si>
    <t>"30" 09  2022 г.</t>
  </si>
  <si>
    <t xml:space="preserve">Демонтаж труб антен на кровле </t>
  </si>
  <si>
    <t xml:space="preserve">Ремонт окна в подьезде </t>
  </si>
  <si>
    <t>Опиловка деревьев</t>
  </si>
  <si>
    <t>Изготовление скамейки 3 шт. (смета)</t>
  </si>
  <si>
    <t xml:space="preserve">Чистка водостока от мусора </t>
  </si>
  <si>
    <t>август</t>
  </si>
  <si>
    <t>сентябрь</t>
  </si>
  <si>
    <t>ч/ч</t>
  </si>
  <si>
    <t>3 квартал</t>
  </si>
  <si>
    <t xml:space="preserve">           2. Всего за период с "01" 07 2022 г. по "30" 09 2022 г. выполнено работ (оказано услуг) на общую сумму сто двадцать восемь  тысяч триста тридцать четыре рубля 29 копеек</t>
  </si>
  <si>
    <t>Предъявлено населению 131660,55</t>
  </si>
  <si>
    <t>ОТЧЕТ</t>
  </si>
  <si>
    <t>О ВЫПОЛНЕННЫХ РАБОТАХ И ДВИЖЕНИИ  СРЕДСТВ</t>
  </si>
  <si>
    <t>НА ЛИЦЕВОМ СЧЕТЕ  ЗА  период  с 01.01.2022г. по 31.12.2022г.</t>
  </si>
  <si>
    <t>Остаток на начало периода</t>
  </si>
  <si>
    <t xml:space="preserve">Доходы: </t>
  </si>
  <si>
    <t>Оплачено в текущем периоде по квитанциям</t>
  </si>
  <si>
    <t>Итого доходов:</t>
  </si>
  <si>
    <t>Расходы:</t>
  </si>
  <si>
    <t xml:space="preserve">Обработка подъездов хлорсодержащими растворами опрыскивание 1 раз в неделю </t>
  </si>
  <si>
    <t>Работы по договору, всего</t>
  </si>
  <si>
    <t>в том числе:</t>
  </si>
  <si>
    <t>Итого расходов</t>
  </si>
  <si>
    <t>Остаток средств на 01.01.2022</t>
  </si>
  <si>
    <t>Справочно:</t>
  </si>
  <si>
    <t>Задолженность населения по оплате на 01.01.2022г.</t>
  </si>
  <si>
    <t>Задолженность населения по оплате на 01.01.2023г.</t>
  </si>
  <si>
    <t>Прирост (+) / уменьшение (-) задолженности за год</t>
  </si>
  <si>
    <t xml:space="preserve">Получил: </t>
  </si>
  <si>
    <t>Отчет за 2022 год.</t>
  </si>
  <si>
    <t>Перечень предлагаемых работ на 2023 год.</t>
  </si>
  <si>
    <t>Предложение по структуре тарифа на 2023 год.</t>
  </si>
  <si>
    <t>_____________________________________________</t>
  </si>
  <si>
    <t>за 4 квартал 2022 года</t>
  </si>
  <si>
    <t>"31" 12  2022 г.</t>
  </si>
  <si>
    <t>4 квартал</t>
  </si>
  <si>
    <t>Ремонт плиты козырька в торце дома (смета)</t>
  </si>
  <si>
    <t>октябрь</t>
  </si>
  <si>
    <t xml:space="preserve">           2. Всего за период с "01" 10 2022 г. по "31" 12 2022 г. выполнено работ (оказано услуг) на общую сумму сто тридцать  семь   тысяч двести четырнадцать рублей 12 копеек</t>
  </si>
  <si>
    <t>по ж.д. ул. Пролетарская, д. 240</t>
  </si>
  <si>
    <t>Начислено всего 512 452,5</t>
  </si>
  <si>
    <t>интернет</t>
  </si>
  <si>
    <t xml:space="preserve">    * Поверка, ремонт общедомового прибора учета</t>
  </si>
  <si>
    <t xml:space="preserve">    * Ремонт первого и четвертого подъезда (смета)</t>
  </si>
  <si>
    <t xml:space="preserve">    * ремонт кровли после урагана (смета)</t>
  </si>
  <si>
    <t>Непредвиденные работы 14 ч/ч</t>
  </si>
  <si>
    <t xml:space="preserve">    * Изготовление скамейки 3 шт. (смета)</t>
  </si>
  <si>
    <t xml:space="preserve">    * Ремонт плиты козырька в торце дома (смета)</t>
  </si>
</sst>
</file>

<file path=xl/styles.xml><?xml version="1.0" encoding="utf-8"?>
<styleSheet xmlns="http://schemas.openxmlformats.org/spreadsheetml/2006/main">
  <numFmts count="3">
    <numFmt numFmtId="43" formatCode="_-* #,##0.00\ _₽_-;\-* #,##0.00\ _₽_-;_-* &quot;-&quot;??\ _₽_-;_-@_-"/>
    <numFmt numFmtId="164" formatCode="[$-419]General"/>
    <numFmt numFmtId="165" formatCode="#,##0.00_ ;\-#,##0.00\ 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0.5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4" fontId="14" fillId="0" borderId="0"/>
  </cellStyleXfs>
  <cellXfs count="87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3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3" fontId="7" fillId="0" borderId="1" xfId="1" applyFont="1" applyBorder="1" applyAlignment="1">
      <alignment horizontal="center" vertical="center" wrapText="1"/>
    </xf>
    <xf numFmtId="0" fontId="7" fillId="0" borderId="0" xfId="0" applyFont="1"/>
    <xf numFmtId="0" fontId="11" fillId="0" borderId="4" xfId="0" applyFont="1" applyBorder="1" applyAlignment="1">
      <alignment wrapText="1"/>
    </xf>
    <xf numFmtId="0" fontId="12" fillId="0" borderId="0" xfId="0" applyFont="1"/>
    <xf numFmtId="0" fontId="4" fillId="0" borderId="0" xfId="0" applyFont="1" applyAlignment="1"/>
    <xf numFmtId="0" fontId="13" fillId="0" borderId="0" xfId="0" applyFont="1" applyAlignment="1">
      <alignment wrapText="1"/>
    </xf>
    <xf numFmtId="39" fontId="7" fillId="0" borderId="0" xfId="1" applyNumberFormat="1" applyFont="1"/>
    <xf numFmtId="39" fontId="4" fillId="0" borderId="0" xfId="1" applyNumberFormat="1" applyFont="1"/>
    <xf numFmtId="39" fontId="7" fillId="0" borderId="0" xfId="0" applyNumberFormat="1" applyFont="1"/>
    <xf numFmtId="0" fontId="3" fillId="0" borderId="1" xfId="0" applyFont="1" applyBorder="1" applyAlignment="1">
      <alignment wrapText="1"/>
    </xf>
    <xf numFmtId="0" fontId="4" fillId="0" borderId="5" xfId="0" applyFont="1" applyBorder="1" applyAlignment="1">
      <alignment horizontal="center" vertical="center" wrapText="1"/>
    </xf>
    <xf numFmtId="43" fontId="4" fillId="0" borderId="5" xfId="1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/>
    </xf>
    <xf numFmtId="0" fontId="6" fillId="0" borderId="0" xfId="0" applyFont="1" applyBorder="1" applyAlignment="1">
      <alignment horizontal="center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5" fillId="0" borderId="0" xfId="0" applyFont="1" applyAlignment="1">
      <alignment horizontal="left" wrapText="1"/>
    </xf>
    <xf numFmtId="0" fontId="11" fillId="0" borderId="4" xfId="0" applyFont="1" applyBorder="1" applyAlignment="1"/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6" fillId="0" borderId="0" xfId="0" applyFont="1" applyBorder="1" applyAlignment="1">
      <alignment horizontal="center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6" fillId="0" borderId="0" xfId="0" applyFont="1" applyBorder="1" applyAlignment="1">
      <alignment horizontal="center" wrapText="1"/>
    </xf>
    <xf numFmtId="0" fontId="6" fillId="0" borderId="0" xfId="0" applyFont="1" applyBorder="1" applyAlignment="1">
      <alignment horizontal="center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15" fillId="0" borderId="0" xfId="0" applyFont="1" applyAlignment="1"/>
    <xf numFmtId="0" fontId="3" fillId="0" borderId="0" xfId="0" applyFont="1" applyAlignment="1"/>
    <xf numFmtId="49" fontId="3" fillId="0" borderId="1" xfId="0" applyNumberFormat="1" applyFont="1" applyBorder="1"/>
    <xf numFmtId="43" fontId="8" fillId="0" borderId="1" xfId="1" applyFont="1" applyBorder="1" applyAlignment="1">
      <alignment horizontal="center"/>
    </xf>
    <xf numFmtId="4" fontId="15" fillId="0" borderId="0" xfId="0" applyNumberFormat="1" applyFont="1"/>
    <xf numFmtId="0" fontId="3" fillId="0" borderId="0" xfId="0" applyFont="1" applyAlignment="1">
      <alignment horizontal="left"/>
    </xf>
    <xf numFmtId="49" fontId="3" fillId="0" borderId="1" xfId="0" applyNumberFormat="1" applyFont="1" applyBorder="1" applyAlignment="1"/>
    <xf numFmtId="43" fontId="3" fillId="0" borderId="1" xfId="1" applyFont="1" applyBorder="1" applyAlignment="1">
      <alignment horizontal="center"/>
    </xf>
    <xf numFmtId="165" fontId="3" fillId="0" borderId="0" xfId="1" applyNumberFormat="1" applyFont="1" applyBorder="1"/>
    <xf numFmtId="0" fontId="3" fillId="0" borderId="0" xfId="0" applyFont="1" applyAlignment="1">
      <alignment horizontal="center"/>
    </xf>
    <xf numFmtId="4" fontId="3" fillId="0" borderId="0" xfId="0" applyNumberFormat="1" applyFont="1"/>
    <xf numFmtId="0" fontId="3" fillId="0" borderId="0" xfId="0" applyFont="1" applyBorder="1"/>
    <xf numFmtId="43" fontId="3" fillId="2" borderId="1" xfId="1" applyFont="1" applyFill="1" applyBorder="1" applyAlignment="1">
      <alignment horizontal="center"/>
    </xf>
    <xf numFmtId="0" fontId="3" fillId="0" borderId="1" xfId="0" applyFont="1" applyBorder="1" applyAlignment="1">
      <alignment vertical="center" wrapText="1"/>
    </xf>
    <xf numFmtId="43" fontId="3" fillId="0" borderId="0" xfId="0" applyNumberFormat="1" applyFont="1"/>
    <xf numFmtId="49" fontId="3" fillId="2" borderId="1" xfId="0" applyNumberFormat="1" applyFont="1" applyFill="1" applyBorder="1" applyAlignment="1">
      <alignment vertical="center" wrapText="1"/>
    </xf>
    <xf numFmtId="49" fontId="3" fillId="0" borderId="7" xfId="0" applyNumberFormat="1" applyFont="1" applyBorder="1" applyAlignment="1">
      <alignment vertical="center" wrapText="1"/>
    </xf>
    <xf numFmtId="49" fontId="3" fillId="0" borderId="1" xfId="0" applyNumberFormat="1" applyFont="1" applyBorder="1" applyAlignment="1">
      <alignment vertical="center" wrapText="1"/>
    </xf>
    <xf numFmtId="49" fontId="3" fillId="0" borderId="1" xfId="0" applyNumberFormat="1" applyFont="1" applyBorder="1" applyAlignment="1">
      <alignment horizontal="left"/>
    </xf>
    <xf numFmtId="49" fontId="8" fillId="0" borderId="1" xfId="0" applyNumberFormat="1" applyFont="1" applyBorder="1" applyAlignment="1">
      <alignment horizontal="left"/>
    </xf>
    <xf numFmtId="165" fontId="8" fillId="0" borderId="1" xfId="1" applyNumberFormat="1" applyFont="1" applyBorder="1" applyAlignment="1">
      <alignment horizontal="center"/>
    </xf>
    <xf numFmtId="43" fontId="3" fillId="0" borderId="0" xfId="1" applyFont="1" applyAlignment="1">
      <alignment horizontal="left"/>
    </xf>
    <xf numFmtId="0" fontId="3" fillId="0" borderId="2" xfId="0" applyFont="1" applyBorder="1" applyAlignment="1">
      <alignment horizontal="left"/>
    </xf>
    <xf numFmtId="43" fontId="3" fillId="0" borderId="0" xfId="1" applyFont="1"/>
    <xf numFmtId="0" fontId="3" fillId="2" borderId="7" xfId="0" applyFont="1" applyFill="1" applyBorder="1" applyAlignment="1">
      <alignment wrapText="1"/>
    </xf>
    <xf numFmtId="0" fontId="6" fillId="0" borderId="3" xfId="0" applyFont="1" applyBorder="1" applyAlignment="1">
      <alignment horizontal="center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center" vertical="center" wrapText="1"/>
    </xf>
    <xf numFmtId="0" fontId="7" fillId="0" borderId="2" xfId="0" applyFont="1" applyBorder="1" applyAlignment="1">
      <alignment horizontal="left" wrapText="1"/>
    </xf>
    <xf numFmtId="0" fontId="6" fillId="0" borderId="0" xfId="0" applyFont="1" applyBorder="1" applyAlignment="1">
      <alignment horizontal="center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4" fillId="2" borderId="3" xfId="0" applyFont="1" applyFill="1" applyBorder="1" applyAlignment="1">
      <alignment horizontal="left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0" fontId="5" fillId="0" borderId="0" xfId="0" applyFont="1" applyAlignment="1">
      <alignment horizontal="right" wrapText="1"/>
    </xf>
    <xf numFmtId="0" fontId="6" fillId="0" borderId="0" xfId="0" applyFont="1" applyAlignment="1">
      <alignment horizontal="right" wrapText="1"/>
    </xf>
    <xf numFmtId="0" fontId="4" fillId="0" borderId="0" xfId="0" applyFont="1" applyAlignment="1">
      <alignment horizontal="right" wrapText="1"/>
    </xf>
    <xf numFmtId="0" fontId="4" fillId="2" borderId="0" xfId="0" applyFont="1" applyFill="1" applyBorder="1" applyAlignment="1">
      <alignment horizontal="left" wrapText="1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9" fontId="3" fillId="0" borderId="1" xfId="0" applyNumberFormat="1" applyFont="1" applyBorder="1" applyAlignment="1">
      <alignment horizontal="left"/>
    </xf>
    <xf numFmtId="49" fontId="3" fillId="0" borderId="6" xfId="0" applyNumberFormat="1" applyFont="1" applyBorder="1" applyAlignment="1">
      <alignment horizontal="left"/>
    </xf>
  </cellXfs>
  <cellStyles count="3">
    <cellStyle name="Excel Built-in Normal" xfId="2"/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1040;&#1082;&#1090;&#1099;%20&#1087;&#1088;&#1080;&#1077;&#1084;&#1082;&#1080;%20&#1086;&#1082;&#1072;&#1079;&#1072;&#1085;&#1085;&#1099;&#1093;%20&#1091;&#1089;&#1083;&#1091;&#1075;\2021%20&#1075;\prol164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кв"/>
      <sheetName val="2кв"/>
      <sheetName val="3кв"/>
      <sheetName val="4 кв"/>
      <sheetName val="отчет"/>
    </sheetNames>
    <sheetDataSet>
      <sheetData sheetId="0">
        <row r="22">
          <cell r="E22">
            <v>11377.548000000003</v>
          </cell>
        </row>
        <row r="27">
          <cell r="E27">
            <v>15826.647000000001</v>
          </cell>
        </row>
      </sheetData>
      <sheetData sheetId="1">
        <row r="22">
          <cell r="E22">
            <v>11377.548000000003</v>
          </cell>
        </row>
        <row r="27">
          <cell r="E27">
            <v>16068.267000000003</v>
          </cell>
        </row>
      </sheetData>
      <sheetData sheetId="2">
        <row r="22">
          <cell r="E22">
            <v>12062.484</v>
          </cell>
        </row>
        <row r="27">
          <cell r="E27">
            <v>16673.304</v>
          </cell>
        </row>
      </sheetData>
      <sheetData sheetId="3">
        <row r="22">
          <cell r="E22">
            <v>12062.484</v>
          </cell>
        </row>
        <row r="27">
          <cell r="E27">
            <v>17583.624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50"/>
  <sheetViews>
    <sheetView view="pageBreakPreview" topLeftCell="A22" zoomScaleSheetLayoutView="100" workbookViewId="0">
      <selection activeCell="F47" sqref="F47"/>
    </sheetView>
  </sheetViews>
  <sheetFormatPr defaultColWidth="9.140625" defaultRowHeight="15"/>
  <cols>
    <col min="1" max="1" width="31.570312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6" width="12" style="2" bestFit="1" customWidth="1"/>
    <col min="7" max="16384" width="9.140625" style="2"/>
  </cols>
  <sheetData>
    <row r="1" spans="1:5" ht="15.75">
      <c r="A1" s="73" t="s">
        <v>11</v>
      </c>
      <c r="B1" s="73"/>
      <c r="C1" s="73"/>
      <c r="D1" s="73"/>
      <c r="E1" s="73"/>
    </row>
    <row r="2" spans="1:5" ht="32.25" customHeight="1">
      <c r="A2" s="74" t="s">
        <v>12</v>
      </c>
      <c r="B2" s="75"/>
      <c r="C2" s="75"/>
      <c r="D2" s="75"/>
      <c r="E2" s="75"/>
    </row>
    <row r="3" spans="1:5" ht="15" customHeight="1">
      <c r="A3" s="76" t="s">
        <v>50</v>
      </c>
      <c r="B3" s="76"/>
      <c r="C3" s="76"/>
      <c r="D3" s="76"/>
      <c r="E3" s="76"/>
    </row>
    <row r="4" spans="1:5" s="1" customFormat="1" ht="17.25" customHeight="1">
      <c r="A4" s="28" t="s">
        <v>13</v>
      </c>
      <c r="B4" s="4"/>
      <c r="C4" s="4"/>
      <c r="D4" s="78" t="s">
        <v>51</v>
      </c>
      <c r="E4" s="78"/>
    </row>
    <row r="5" spans="1:5" ht="8.25" customHeight="1">
      <c r="A5" s="27"/>
      <c r="B5" s="4"/>
      <c r="C5" s="4"/>
      <c r="D5" s="4"/>
      <c r="E5" s="4"/>
    </row>
    <row r="6" spans="1:5">
      <c r="A6" s="65" t="s">
        <v>0</v>
      </c>
      <c r="B6" s="65"/>
      <c r="C6" s="65"/>
      <c r="D6" s="65"/>
      <c r="E6" s="65"/>
    </row>
    <row r="7" spans="1:5">
      <c r="A7" s="77" t="s">
        <v>26</v>
      </c>
      <c r="B7" s="77"/>
      <c r="C7" s="77"/>
      <c r="D7" s="77"/>
      <c r="E7" s="77"/>
    </row>
    <row r="8" spans="1:5">
      <c r="A8" s="69" t="s">
        <v>1</v>
      </c>
      <c r="B8" s="69"/>
      <c r="C8" s="69"/>
      <c r="D8" s="69"/>
      <c r="E8" s="69"/>
    </row>
    <row r="9" spans="1:5" ht="7.5" customHeight="1">
      <c r="A9" s="70"/>
      <c r="B9" s="70"/>
      <c r="C9" s="70"/>
      <c r="D9" s="70"/>
      <c r="E9" s="70"/>
    </row>
    <row r="10" spans="1:5">
      <c r="A10" s="65" t="s">
        <v>27</v>
      </c>
      <c r="B10" s="65"/>
      <c r="C10" s="65"/>
      <c r="D10" s="65"/>
      <c r="E10" s="65"/>
    </row>
    <row r="11" spans="1:5" ht="22.5" customHeight="1">
      <c r="A11" s="79" t="s">
        <v>14</v>
      </c>
      <c r="B11" s="80"/>
      <c r="C11" s="80"/>
      <c r="D11" s="80"/>
      <c r="E11" s="80"/>
    </row>
    <row r="12" spans="1:5" ht="30.75" customHeight="1">
      <c r="A12" s="65" t="s">
        <v>28</v>
      </c>
      <c r="B12" s="65"/>
      <c r="C12" s="65"/>
      <c r="D12" s="65"/>
      <c r="E12" s="65"/>
    </row>
    <row r="13" spans="1:5">
      <c r="A13" s="69" t="s">
        <v>15</v>
      </c>
      <c r="B13" s="70"/>
      <c r="C13" s="70"/>
      <c r="D13" s="70"/>
      <c r="E13" s="70"/>
    </row>
    <row r="14" spans="1:5">
      <c r="A14" s="65" t="s">
        <v>22</v>
      </c>
      <c r="B14" s="65"/>
      <c r="C14" s="65"/>
      <c r="D14" s="65"/>
      <c r="E14" s="65"/>
    </row>
    <row r="15" spans="1:5" ht="11.25" customHeight="1">
      <c r="A15" s="69" t="s">
        <v>2</v>
      </c>
      <c r="B15" s="70"/>
      <c r="C15" s="70"/>
      <c r="D15" s="70"/>
      <c r="E15" s="70"/>
    </row>
    <row r="16" spans="1:5">
      <c r="A16" s="65" t="s">
        <v>23</v>
      </c>
      <c r="B16" s="65"/>
      <c r="C16" s="65"/>
      <c r="D16" s="65"/>
      <c r="E16" s="65"/>
    </row>
    <row r="17" spans="1:7" ht="10.5" customHeight="1">
      <c r="A17" s="69" t="s">
        <v>16</v>
      </c>
      <c r="B17" s="70"/>
      <c r="C17" s="70"/>
      <c r="D17" s="70"/>
      <c r="E17" s="70"/>
    </row>
    <row r="18" spans="1:7" ht="30.75" customHeight="1">
      <c r="A18" s="65" t="s">
        <v>17</v>
      </c>
      <c r="B18" s="65"/>
      <c r="C18" s="65"/>
      <c r="D18" s="65"/>
      <c r="E18" s="65"/>
    </row>
    <row r="19" spans="1:7" ht="63.75" customHeight="1">
      <c r="A19" s="65" t="s">
        <v>29</v>
      </c>
      <c r="B19" s="65"/>
      <c r="C19" s="65"/>
      <c r="D19" s="65"/>
      <c r="E19" s="65"/>
    </row>
    <row r="20" spans="1:7" ht="33.75" customHeight="1">
      <c r="A20" s="71" t="s">
        <v>30</v>
      </c>
      <c r="B20" s="71"/>
      <c r="C20" s="71"/>
      <c r="D20" s="71"/>
      <c r="E20" s="71"/>
    </row>
    <row r="21" spans="1:7" ht="10.5" customHeight="1">
      <c r="A21" s="71"/>
      <c r="B21" s="71"/>
      <c r="C21" s="71"/>
      <c r="D21" s="71"/>
      <c r="E21" s="71"/>
      <c r="F21" s="2">
        <f>339.2+1466.2</f>
        <v>1805.4</v>
      </c>
      <c r="G21" s="2">
        <v>3</v>
      </c>
    </row>
    <row r="22" spans="1:7" ht="128.25" customHeight="1">
      <c r="A22" s="3" t="s">
        <v>7</v>
      </c>
      <c r="B22" s="3" t="s">
        <v>10</v>
      </c>
      <c r="C22" s="3" t="s">
        <v>3</v>
      </c>
      <c r="D22" s="3" t="s">
        <v>9</v>
      </c>
      <c r="E22" s="3" t="s">
        <v>8</v>
      </c>
    </row>
    <row r="23" spans="1:7" ht="38.25">
      <c r="A23" s="21" t="s">
        <v>46</v>
      </c>
      <c r="B23" s="8" t="s">
        <v>42</v>
      </c>
      <c r="C23" s="3" t="s">
        <v>4</v>
      </c>
      <c r="D23" s="3">
        <v>12.65</v>
      </c>
      <c r="E23" s="7">
        <f>D23*F21*G21</f>
        <v>68514.930000000008</v>
      </c>
    </row>
    <row r="24" spans="1:7" ht="75">
      <c r="A24" s="6" t="s">
        <v>48</v>
      </c>
      <c r="B24" s="8" t="s">
        <v>32</v>
      </c>
      <c r="C24" s="3" t="s">
        <v>4</v>
      </c>
      <c r="D24" s="3"/>
      <c r="E24" s="7">
        <f>1122.96*3</f>
        <v>3368.88</v>
      </c>
    </row>
    <row r="25" spans="1:7">
      <c r="A25" s="6" t="s">
        <v>45</v>
      </c>
      <c r="B25" s="8" t="s">
        <v>24</v>
      </c>
      <c r="C25" s="3" t="s">
        <v>4</v>
      </c>
      <c r="D25" s="3">
        <v>3.6</v>
      </c>
      <c r="E25" s="7">
        <f>D25*F21*G21</f>
        <v>19498.32</v>
      </c>
    </row>
    <row r="26" spans="1:7">
      <c r="A26" s="6" t="s">
        <v>31</v>
      </c>
      <c r="B26" s="8" t="s">
        <v>32</v>
      </c>
      <c r="C26" s="3" t="s">
        <v>33</v>
      </c>
      <c r="D26" s="22"/>
      <c r="E26" s="23">
        <v>132.66999999999999</v>
      </c>
    </row>
    <row r="27" spans="1:7">
      <c r="A27" s="14"/>
      <c r="B27" s="24"/>
      <c r="C27" s="3"/>
      <c r="D27" s="29"/>
      <c r="E27" s="23"/>
    </row>
    <row r="28" spans="1:7" s="13" customFormat="1" ht="14.25">
      <c r="A28" s="9" t="s">
        <v>25</v>
      </c>
      <c r="B28" s="10"/>
      <c r="C28" s="11"/>
      <c r="D28" s="11"/>
      <c r="E28" s="12">
        <f>SUM(E23:E27)</f>
        <v>91514.8</v>
      </c>
    </row>
    <row r="29" spans="1:7" ht="14.25" customHeight="1"/>
    <row r="30" spans="1:7" ht="30" customHeight="1">
      <c r="A30" s="72" t="s">
        <v>52</v>
      </c>
      <c r="B30" s="72"/>
      <c r="C30" s="72"/>
      <c r="D30" s="72"/>
      <c r="E30" s="72"/>
    </row>
    <row r="31" spans="1:7" ht="30" customHeight="1">
      <c r="A31" s="65" t="s">
        <v>21</v>
      </c>
      <c r="B31" s="65"/>
      <c r="C31" s="65"/>
      <c r="D31" s="65"/>
      <c r="E31" s="65"/>
    </row>
    <row r="32" spans="1:7">
      <c r="A32" s="65" t="s">
        <v>20</v>
      </c>
      <c r="B32" s="65"/>
      <c r="C32" s="65"/>
      <c r="D32" s="65"/>
      <c r="E32" s="65"/>
    </row>
    <row r="33" spans="1:5" ht="31.5" customHeight="1">
      <c r="A33" s="65" t="s">
        <v>36</v>
      </c>
      <c r="B33" s="65"/>
      <c r="C33" s="65"/>
      <c r="D33" s="65"/>
      <c r="E33" s="65"/>
    </row>
    <row r="34" spans="1:5">
      <c r="A34" s="65" t="s">
        <v>18</v>
      </c>
      <c r="B34" s="65"/>
      <c r="C34" s="65"/>
      <c r="D34" s="65"/>
      <c r="E34" s="65"/>
    </row>
    <row r="35" spans="1:5">
      <c r="A35" s="66" t="s">
        <v>5</v>
      </c>
      <c r="B35" s="66"/>
      <c r="C35" s="66"/>
      <c r="D35" s="66"/>
      <c r="E35" s="66"/>
    </row>
    <row r="36" spans="1:5">
      <c r="A36" s="65" t="s">
        <v>18</v>
      </c>
      <c r="B36" s="65"/>
      <c r="C36" s="65"/>
      <c r="D36" s="65"/>
      <c r="E36" s="65"/>
    </row>
    <row r="37" spans="1:5">
      <c r="A37" s="67" t="s">
        <v>34</v>
      </c>
      <c r="B37" s="67"/>
      <c r="C37" s="67"/>
      <c r="D37" s="67"/>
      <c r="E37" s="67"/>
    </row>
    <row r="38" spans="1:5" ht="11.25" customHeight="1">
      <c r="B38" s="68" t="s">
        <v>19</v>
      </c>
      <c r="C38" s="68"/>
      <c r="D38" s="68"/>
      <c r="E38" s="5" t="s">
        <v>6</v>
      </c>
    </row>
    <row r="39" spans="1:5">
      <c r="A39" s="26"/>
      <c r="B39" s="26"/>
      <c r="C39" s="26"/>
      <c r="D39" s="26"/>
      <c r="E39" s="26"/>
    </row>
    <row r="40" spans="1:5" ht="24" customHeight="1">
      <c r="A40" s="67" t="s">
        <v>35</v>
      </c>
      <c r="B40" s="67"/>
      <c r="C40" s="67"/>
      <c r="D40" s="67"/>
      <c r="E40" s="67"/>
    </row>
    <row r="41" spans="1:5" ht="16.5" customHeight="1">
      <c r="B41" s="64" t="s">
        <v>19</v>
      </c>
      <c r="C41" s="64"/>
      <c r="D41" s="64"/>
      <c r="E41" s="5" t="s">
        <v>6</v>
      </c>
    </row>
    <row r="42" spans="1:5" ht="16.5" customHeight="1">
      <c r="A42" s="15" t="s">
        <v>40</v>
      </c>
      <c r="B42" s="25"/>
      <c r="C42" s="25"/>
      <c r="D42" s="25"/>
      <c r="E42" s="5"/>
    </row>
    <row r="43" spans="1:5" ht="16.5" customHeight="1">
      <c r="A43" s="15" t="s">
        <v>41</v>
      </c>
      <c r="B43" s="25"/>
      <c r="C43" s="25"/>
      <c r="D43" s="25"/>
      <c r="E43" s="5"/>
    </row>
    <row r="44" spans="1:5">
      <c r="A44" s="13" t="s">
        <v>37</v>
      </c>
    </row>
    <row r="45" spans="1:5">
      <c r="A45" s="2" t="s">
        <v>44</v>
      </c>
      <c r="B45" s="18">
        <v>94287.74</v>
      </c>
    </row>
    <row r="46" spans="1:5">
      <c r="A46" s="16" t="s">
        <v>49</v>
      </c>
      <c r="B46" s="19"/>
    </row>
    <row r="47" spans="1:5">
      <c r="A47" s="2" t="s">
        <v>38</v>
      </c>
      <c r="B47" s="19">
        <v>131533.31</v>
      </c>
    </row>
    <row r="48" spans="1:5">
      <c r="A48" s="2" t="s">
        <v>47</v>
      </c>
      <c r="B48" s="19">
        <f>3*100</f>
        <v>300</v>
      </c>
    </row>
    <row r="49" spans="1:2" ht="27.75">
      <c r="A49" s="17" t="s">
        <v>43</v>
      </c>
      <c r="B49" s="19">
        <f>E28</f>
        <v>91514.8</v>
      </c>
    </row>
    <row r="50" spans="1:2">
      <c r="A50" s="13" t="s">
        <v>39</v>
      </c>
      <c r="B50" s="20">
        <f>B45+B47+B48-B49</f>
        <v>134606.25</v>
      </c>
    </row>
  </sheetData>
  <mergeCells count="31">
    <mergeCell ref="A13:E13"/>
    <mergeCell ref="A1:E1"/>
    <mergeCell ref="A2:E2"/>
    <mergeCell ref="A3:E3"/>
    <mergeCell ref="A6:E6"/>
    <mergeCell ref="A7:E7"/>
    <mergeCell ref="D4:E4"/>
    <mergeCell ref="A8:E8"/>
    <mergeCell ref="A9:E9"/>
    <mergeCell ref="A10:E10"/>
    <mergeCell ref="A11:E11"/>
    <mergeCell ref="A12:E12"/>
    <mergeCell ref="A33:E33"/>
    <mergeCell ref="A14:E14"/>
    <mergeCell ref="A15:E15"/>
    <mergeCell ref="A16:E16"/>
    <mergeCell ref="A17:E17"/>
    <mergeCell ref="A18:E18"/>
    <mergeCell ref="A19:E19"/>
    <mergeCell ref="A20:E20"/>
    <mergeCell ref="A21:E21"/>
    <mergeCell ref="A30:E30"/>
    <mergeCell ref="A31:E31"/>
    <mergeCell ref="A32:E32"/>
    <mergeCell ref="B41:D41"/>
    <mergeCell ref="A34:E34"/>
    <mergeCell ref="A35:E35"/>
    <mergeCell ref="A36:E36"/>
    <mergeCell ref="A37:E37"/>
    <mergeCell ref="B38:D38"/>
    <mergeCell ref="A40:E40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51"/>
  <sheetViews>
    <sheetView view="pageBreakPreview" topLeftCell="A22" zoomScaleSheetLayoutView="100" workbookViewId="0">
      <selection activeCell="A26" sqref="A26:A28"/>
    </sheetView>
  </sheetViews>
  <sheetFormatPr defaultColWidth="9.140625" defaultRowHeight="15"/>
  <cols>
    <col min="1" max="1" width="32.710937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6" width="12" style="2" bestFit="1" customWidth="1"/>
    <col min="7" max="16384" width="9.140625" style="2"/>
  </cols>
  <sheetData>
    <row r="1" spans="1:5" ht="15.75">
      <c r="A1" s="73" t="s">
        <v>11</v>
      </c>
      <c r="B1" s="73"/>
      <c r="C1" s="73"/>
      <c r="D1" s="73"/>
      <c r="E1" s="73"/>
    </row>
    <row r="2" spans="1:5" ht="32.25" customHeight="1">
      <c r="A2" s="74" t="s">
        <v>12</v>
      </c>
      <c r="B2" s="75"/>
      <c r="C2" s="75"/>
      <c r="D2" s="75"/>
      <c r="E2" s="75"/>
    </row>
    <row r="3" spans="1:5" ht="15" customHeight="1">
      <c r="A3" s="76" t="s">
        <v>53</v>
      </c>
      <c r="B3" s="76"/>
      <c r="C3" s="76"/>
      <c r="D3" s="76"/>
      <c r="E3" s="76"/>
    </row>
    <row r="4" spans="1:5" s="1" customFormat="1" ht="17.25" customHeight="1">
      <c r="A4" s="28" t="s">
        <v>13</v>
      </c>
      <c r="B4" s="4"/>
      <c r="C4" s="4"/>
      <c r="D4" s="78" t="s">
        <v>54</v>
      </c>
      <c r="E4" s="78"/>
    </row>
    <row r="5" spans="1:5" ht="8.25" customHeight="1">
      <c r="A5" s="31"/>
      <c r="B5" s="4"/>
      <c r="C5" s="4"/>
      <c r="D5" s="4"/>
      <c r="E5" s="4"/>
    </row>
    <row r="6" spans="1:5">
      <c r="A6" s="65" t="s">
        <v>0</v>
      </c>
      <c r="B6" s="65"/>
      <c r="C6" s="65"/>
      <c r="D6" s="65"/>
      <c r="E6" s="65"/>
    </row>
    <row r="7" spans="1:5">
      <c r="A7" s="77" t="s">
        <v>26</v>
      </c>
      <c r="B7" s="77"/>
      <c r="C7" s="77"/>
      <c r="D7" s="77"/>
      <c r="E7" s="77"/>
    </row>
    <row r="8" spans="1:5">
      <c r="A8" s="69" t="s">
        <v>1</v>
      </c>
      <c r="B8" s="69"/>
      <c r="C8" s="69"/>
      <c r="D8" s="69"/>
      <c r="E8" s="69"/>
    </row>
    <row r="9" spans="1:5" ht="7.5" customHeight="1">
      <c r="A9" s="70"/>
      <c r="B9" s="70"/>
      <c r="C9" s="70"/>
      <c r="D9" s="70"/>
      <c r="E9" s="70"/>
    </row>
    <row r="10" spans="1:5">
      <c r="A10" s="65" t="s">
        <v>27</v>
      </c>
      <c r="B10" s="65"/>
      <c r="C10" s="65"/>
      <c r="D10" s="65"/>
      <c r="E10" s="65"/>
    </row>
    <row r="11" spans="1:5" ht="22.5" customHeight="1">
      <c r="A11" s="79" t="s">
        <v>14</v>
      </c>
      <c r="B11" s="80"/>
      <c r="C11" s="80"/>
      <c r="D11" s="80"/>
      <c r="E11" s="80"/>
    </row>
    <row r="12" spans="1:5" ht="30.75" customHeight="1">
      <c r="A12" s="65" t="s">
        <v>28</v>
      </c>
      <c r="B12" s="65"/>
      <c r="C12" s="65"/>
      <c r="D12" s="65"/>
      <c r="E12" s="65"/>
    </row>
    <row r="13" spans="1:5">
      <c r="A13" s="69" t="s">
        <v>15</v>
      </c>
      <c r="B13" s="70"/>
      <c r="C13" s="70"/>
      <c r="D13" s="70"/>
      <c r="E13" s="70"/>
    </row>
    <row r="14" spans="1:5">
      <c r="A14" s="65" t="s">
        <v>22</v>
      </c>
      <c r="B14" s="65"/>
      <c r="C14" s="65"/>
      <c r="D14" s="65"/>
      <c r="E14" s="65"/>
    </row>
    <row r="15" spans="1:5" ht="11.25" customHeight="1">
      <c r="A15" s="69" t="s">
        <v>2</v>
      </c>
      <c r="B15" s="70"/>
      <c r="C15" s="70"/>
      <c r="D15" s="70"/>
      <c r="E15" s="70"/>
    </row>
    <row r="16" spans="1:5">
      <c r="A16" s="65" t="s">
        <v>23</v>
      </c>
      <c r="B16" s="65"/>
      <c r="C16" s="65"/>
      <c r="D16" s="65"/>
      <c r="E16" s="65"/>
    </row>
    <row r="17" spans="1:7" ht="10.5" customHeight="1">
      <c r="A17" s="69" t="s">
        <v>16</v>
      </c>
      <c r="B17" s="70"/>
      <c r="C17" s="70"/>
      <c r="D17" s="70"/>
      <c r="E17" s="70"/>
    </row>
    <row r="18" spans="1:7" ht="30.75" customHeight="1">
      <c r="A18" s="65" t="s">
        <v>17</v>
      </c>
      <c r="B18" s="65"/>
      <c r="C18" s="65"/>
      <c r="D18" s="65"/>
      <c r="E18" s="65"/>
    </row>
    <row r="19" spans="1:7" ht="63.75" customHeight="1">
      <c r="A19" s="65" t="s">
        <v>29</v>
      </c>
      <c r="B19" s="65"/>
      <c r="C19" s="65"/>
      <c r="D19" s="65"/>
      <c r="E19" s="65"/>
    </row>
    <row r="20" spans="1:7" ht="33.75" customHeight="1">
      <c r="A20" s="71" t="s">
        <v>30</v>
      </c>
      <c r="B20" s="71"/>
      <c r="C20" s="71"/>
      <c r="D20" s="71"/>
      <c r="E20" s="71"/>
    </row>
    <row r="21" spans="1:7" ht="10.5" customHeight="1">
      <c r="A21" s="71"/>
      <c r="B21" s="71"/>
      <c r="C21" s="71"/>
      <c r="D21" s="71"/>
      <c r="E21" s="71"/>
      <c r="F21" s="2">
        <f>339.2+1466.2</f>
        <v>1805.4</v>
      </c>
      <c r="G21" s="2">
        <v>3</v>
      </c>
    </row>
    <row r="22" spans="1:7" ht="128.25" customHeight="1">
      <c r="A22" s="3" t="s">
        <v>7</v>
      </c>
      <c r="B22" s="3" t="s">
        <v>10</v>
      </c>
      <c r="C22" s="3" t="s">
        <v>3</v>
      </c>
      <c r="D22" s="3" t="s">
        <v>9</v>
      </c>
      <c r="E22" s="3" t="s">
        <v>8</v>
      </c>
    </row>
    <row r="23" spans="1:7" ht="38.25">
      <c r="A23" s="21" t="s">
        <v>46</v>
      </c>
      <c r="B23" s="8" t="s">
        <v>42</v>
      </c>
      <c r="C23" s="3" t="s">
        <v>4</v>
      </c>
      <c r="D23" s="3">
        <v>12.65</v>
      </c>
      <c r="E23" s="7">
        <f>D23*F21*G21</f>
        <v>68514.930000000008</v>
      </c>
    </row>
    <row r="24" spans="1:7">
      <c r="A24" s="6" t="s">
        <v>45</v>
      </c>
      <c r="B24" s="8" t="s">
        <v>24</v>
      </c>
      <c r="C24" s="3" t="s">
        <v>4</v>
      </c>
      <c r="D24" s="3">
        <v>3.6</v>
      </c>
      <c r="E24" s="7">
        <f>D24*F21*G21</f>
        <v>19498.32</v>
      </c>
    </row>
    <row r="25" spans="1:7">
      <c r="A25" s="6" t="s">
        <v>31</v>
      </c>
      <c r="B25" s="8" t="s">
        <v>55</v>
      </c>
      <c r="C25" s="3" t="s">
        <v>33</v>
      </c>
      <c r="D25" s="22"/>
      <c r="E25" s="23">
        <v>2282.37</v>
      </c>
    </row>
    <row r="26" spans="1:7" ht="30">
      <c r="A26" s="6" t="s">
        <v>56</v>
      </c>
      <c r="B26" s="8" t="s">
        <v>55</v>
      </c>
      <c r="C26" s="3" t="s">
        <v>33</v>
      </c>
      <c r="D26" s="3"/>
      <c r="E26" s="7">
        <v>2025.77</v>
      </c>
    </row>
    <row r="27" spans="1:7" ht="30">
      <c r="A27" s="14" t="s">
        <v>58</v>
      </c>
      <c r="B27" s="24" t="s">
        <v>57</v>
      </c>
      <c r="C27" s="3" t="s">
        <v>33</v>
      </c>
      <c r="D27" s="29"/>
      <c r="E27" s="23">
        <v>181050.7</v>
      </c>
    </row>
    <row r="28" spans="1:7" ht="30">
      <c r="A28" s="14" t="s">
        <v>61</v>
      </c>
      <c r="B28" s="24" t="s">
        <v>59</v>
      </c>
      <c r="C28" s="3" t="s">
        <v>33</v>
      </c>
      <c r="D28" s="29"/>
      <c r="E28" s="23">
        <v>2832.92</v>
      </c>
    </row>
    <row r="29" spans="1:7" s="13" customFormat="1" ht="14.25">
      <c r="A29" s="9" t="s">
        <v>25</v>
      </c>
      <c r="B29" s="10"/>
      <c r="C29" s="11"/>
      <c r="D29" s="11"/>
      <c r="E29" s="12">
        <f>SUM(E23:E28)</f>
        <v>276205.01</v>
      </c>
    </row>
    <row r="30" spans="1:7" ht="14.25" customHeight="1"/>
    <row r="31" spans="1:7" ht="30" customHeight="1">
      <c r="A31" s="72" t="s">
        <v>60</v>
      </c>
      <c r="B31" s="72"/>
      <c r="C31" s="72"/>
      <c r="D31" s="72"/>
      <c r="E31" s="72"/>
    </row>
    <row r="32" spans="1:7" ht="30" customHeight="1">
      <c r="A32" s="65" t="s">
        <v>21</v>
      </c>
      <c r="B32" s="65"/>
      <c r="C32" s="65"/>
      <c r="D32" s="65"/>
      <c r="E32" s="65"/>
    </row>
    <row r="33" spans="1:5">
      <c r="A33" s="65" t="s">
        <v>20</v>
      </c>
      <c r="B33" s="65"/>
      <c r="C33" s="65"/>
      <c r="D33" s="65"/>
      <c r="E33" s="65"/>
    </row>
    <row r="34" spans="1:5" ht="31.5" customHeight="1">
      <c r="A34" s="65" t="s">
        <v>36</v>
      </c>
      <c r="B34" s="65"/>
      <c r="C34" s="65"/>
      <c r="D34" s="65"/>
      <c r="E34" s="65"/>
    </row>
    <row r="35" spans="1:5">
      <c r="A35" s="65" t="s">
        <v>18</v>
      </c>
      <c r="B35" s="65"/>
      <c r="C35" s="65"/>
      <c r="D35" s="65"/>
      <c r="E35" s="65"/>
    </row>
    <row r="36" spans="1:5">
      <c r="A36" s="66" t="s">
        <v>5</v>
      </c>
      <c r="B36" s="66"/>
      <c r="C36" s="66"/>
      <c r="D36" s="66"/>
      <c r="E36" s="66"/>
    </row>
    <row r="37" spans="1:5">
      <c r="A37" s="65" t="s">
        <v>18</v>
      </c>
      <c r="B37" s="65"/>
      <c r="C37" s="65"/>
      <c r="D37" s="65"/>
      <c r="E37" s="65"/>
    </row>
    <row r="38" spans="1:5">
      <c r="A38" s="67" t="s">
        <v>34</v>
      </c>
      <c r="B38" s="67"/>
      <c r="C38" s="67"/>
      <c r="D38" s="67"/>
      <c r="E38" s="67"/>
    </row>
    <row r="39" spans="1:5" ht="11.25" customHeight="1">
      <c r="B39" s="68" t="s">
        <v>19</v>
      </c>
      <c r="C39" s="68"/>
      <c r="D39" s="68"/>
      <c r="E39" s="5" t="s">
        <v>6</v>
      </c>
    </row>
    <row r="40" spans="1:5">
      <c r="A40" s="30"/>
      <c r="B40" s="30"/>
      <c r="C40" s="30"/>
      <c r="D40" s="30"/>
      <c r="E40" s="30"/>
    </row>
    <row r="41" spans="1:5" ht="24" customHeight="1">
      <c r="A41" s="67" t="s">
        <v>35</v>
      </c>
      <c r="B41" s="67"/>
      <c r="C41" s="67"/>
      <c r="D41" s="67"/>
      <c r="E41" s="67"/>
    </row>
    <row r="42" spans="1:5" ht="16.5" customHeight="1">
      <c r="B42" s="64" t="s">
        <v>19</v>
      </c>
      <c r="C42" s="64"/>
      <c r="D42" s="64"/>
      <c r="E42" s="5" t="s">
        <v>6</v>
      </c>
    </row>
    <row r="43" spans="1:5" ht="16.5" customHeight="1">
      <c r="A43" s="15" t="s">
        <v>40</v>
      </c>
      <c r="B43" s="32"/>
      <c r="C43" s="32"/>
      <c r="D43" s="32"/>
      <c r="E43" s="5"/>
    </row>
    <row r="44" spans="1:5" ht="16.5" customHeight="1">
      <c r="A44" s="15" t="s">
        <v>41</v>
      </c>
      <c r="B44" s="32"/>
      <c r="C44" s="32"/>
      <c r="D44" s="32"/>
      <c r="E44" s="5"/>
    </row>
    <row r="45" spans="1:5">
      <c r="A45" s="13" t="s">
        <v>37</v>
      </c>
    </row>
    <row r="46" spans="1:5">
      <c r="A46" s="2" t="s">
        <v>44</v>
      </c>
      <c r="B46" s="18">
        <f>'1кв'!B50</f>
        <v>134606.25</v>
      </c>
    </row>
    <row r="47" spans="1:5">
      <c r="A47" s="16" t="s">
        <v>49</v>
      </c>
      <c r="B47" s="19"/>
    </row>
    <row r="48" spans="1:5">
      <c r="A48" s="2" t="s">
        <v>38</v>
      </c>
      <c r="B48" s="19">
        <v>116759.01</v>
      </c>
    </row>
    <row r="49" spans="1:2">
      <c r="A49" s="2" t="s">
        <v>47</v>
      </c>
      <c r="B49" s="19">
        <f>3*100</f>
        <v>300</v>
      </c>
    </row>
    <row r="50" spans="1:2" ht="27.75">
      <c r="A50" s="17" t="s">
        <v>43</v>
      </c>
      <c r="B50" s="19">
        <f>E29</f>
        <v>276205.01</v>
      </c>
    </row>
    <row r="51" spans="1:2">
      <c r="A51" s="13" t="s">
        <v>39</v>
      </c>
      <c r="B51" s="20">
        <f>B46+B48+B49-B50</f>
        <v>-24539.75</v>
      </c>
    </row>
  </sheetData>
  <mergeCells count="31">
    <mergeCell ref="B42:D42"/>
    <mergeCell ref="A35:E35"/>
    <mergeCell ref="A36:E36"/>
    <mergeCell ref="A37:E37"/>
    <mergeCell ref="A38:E38"/>
    <mergeCell ref="B39:D39"/>
    <mergeCell ref="A41:E41"/>
    <mergeCell ref="A34:E34"/>
    <mergeCell ref="A14:E14"/>
    <mergeCell ref="A15:E15"/>
    <mergeCell ref="A16:E16"/>
    <mergeCell ref="A17:E17"/>
    <mergeCell ref="A18:E18"/>
    <mergeCell ref="A19:E19"/>
    <mergeCell ref="A20:E20"/>
    <mergeCell ref="A21:E21"/>
    <mergeCell ref="A31:E31"/>
    <mergeCell ref="A32:E32"/>
    <mergeCell ref="A33:E33"/>
    <mergeCell ref="A13:E13"/>
    <mergeCell ref="A1:E1"/>
    <mergeCell ref="A2:E2"/>
    <mergeCell ref="A3:E3"/>
    <mergeCell ref="D4:E4"/>
    <mergeCell ref="A6:E6"/>
    <mergeCell ref="A7:E7"/>
    <mergeCell ref="A8:E8"/>
    <mergeCell ref="A9:E9"/>
    <mergeCell ref="A10:E10"/>
    <mergeCell ref="A11:E11"/>
    <mergeCell ref="A12:E12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G54"/>
  <sheetViews>
    <sheetView view="pageBreakPreview" topLeftCell="A22" zoomScaleSheetLayoutView="100" workbookViewId="0">
      <selection activeCell="A29" sqref="A29"/>
    </sheetView>
  </sheetViews>
  <sheetFormatPr defaultColWidth="9.140625" defaultRowHeight="15"/>
  <cols>
    <col min="1" max="1" width="32.710937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6" width="12" style="2" bestFit="1" customWidth="1"/>
    <col min="7" max="16384" width="9.140625" style="2"/>
  </cols>
  <sheetData>
    <row r="1" spans="1:5" ht="15.75">
      <c r="A1" s="73" t="s">
        <v>11</v>
      </c>
      <c r="B1" s="73"/>
      <c r="C1" s="73"/>
      <c r="D1" s="73"/>
      <c r="E1" s="73"/>
    </row>
    <row r="2" spans="1:5" ht="32.25" customHeight="1">
      <c r="A2" s="74" t="s">
        <v>12</v>
      </c>
      <c r="B2" s="75"/>
      <c r="C2" s="75"/>
      <c r="D2" s="75"/>
      <c r="E2" s="75"/>
    </row>
    <row r="3" spans="1:5" ht="15" customHeight="1">
      <c r="A3" s="76" t="s">
        <v>62</v>
      </c>
      <c r="B3" s="76"/>
      <c r="C3" s="76"/>
      <c r="D3" s="76"/>
      <c r="E3" s="76"/>
    </row>
    <row r="4" spans="1:5" s="1" customFormat="1" ht="17.25" customHeight="1">
      <c r="A4" s="28" t="s">
        <v>13</v>
      </c>
      <c r="B4" s="4"/>
      <c r="C4" s="4"/>
      <c r="D4" s="78" t="s">
        <v>63</v>
      </c>
      <c r="E4" s="78"/>
    </row>
    <row r="5" spans="1:5" ht="8.25" customHeight="1">
      <c r="A5" s="34"/>
      <c r="B5" s="4"/>
      <c r="C5" s="4"/>
      <c r="D5" s="4"/>
      <c r="E5" s="4"/>
    </row>
    <row r="6" spans="1:5">
      <c r="A6" s="65" t="s">
        <v>0</v>
      </c>
      <c r="B6" s="65"/>
      <c r="C6" s="65"/>
      <c r="D6" s="65"/>
      <c r="E6" s="65"/>
    </row>
    <row r="7" spans="1:5">
      <c r="A7" s="77" t="s">
        <v>26</v>
      </c>
      <c r="B7" s="77"/>
      <c r="C7" s="77"/>
      <c r="D7" s="77"/>
      <c r="E7" s="77"/>
    </row>
    <row r="8" spans="1:5">
      <c r="A8" s="69" t="s">
        <v>1</v>
      </c>
      <c r="B8" s="69"/>
      <c r="C8" s="69"/>
      <c r="D8" s="69"/>
      <c r="E8" s="69"/>
    </row>
    <row r="9" spans="1:5" ht="7.5" customHeight="1">
      <c r="A9" s="70"/>
      <c r="B9" s="70"/>
      <c r="C9" s="70"/>
      <c r="D9" s="70"/>
      <c r="E9" s="70"/>
    </row>
    <row r="10" spans="1:5">
      <c r="A10" s="65" t="s">
        <v>27</v>
      </c>
      <c r="B10" s="65"/>
      <c r="C10" s="65"/>
      <c r="D10" s="65"/>
      <c r="E10" s="65"/>
    </row>
    <row r="11" spans="1:5" ht="22.5" customHeight="1">
      <c r="A11" s="79" t="s">
        <v>14</v>
      </c>
      <c r="B11" s="80"/>
      <c r="C11" s="80"/>
      <c r="D11" s="80"/>
      <c r="E11" s="80"/>
    </row>
    <row r="12" spans="1:5" ht="30.75" customHeight="1">
      <c r="A12" s="65" t="s">
        <v>28</v>
      </c>
      <c r="B12" s="65"/>
      <c r="C12" s="65"/>
      <c r="D12" s="65"/>
      <c r="E12" s="65"/>
    </row>
    <row r="13" spans="1:5">
      <c r="A13" s="69" t="s">
        <v>15</v>
      </c>
      <c r="B13" s="70"/>
      <c r="C13" s="70"/>
      <c r="D13" s="70"/>
      <c r="E13" s="70"/>
    </row>
    <row r="14" spans="1:5">
      <c r="A14" s="65" t="s">
        <v>22</v>
      </c>
      <c r="B14" s="65"/>
      <c r="C14" s="65"/>
      <c r="D14" s="65"/>
      <c r="E14" s="65"/>
    </row>
    <row r="15" spans="1:5" ht="11.25" customHeight="1">
      <c r="A15" s="69" t="s">
        <v>2</v>
      </c>
      <c r="B15" s="70"/>
      <c r="C15" s="70"/>
      <c r="D15" s="70"/>
      <c r="E15" s="70"/>
    </row>
    <row r="16" spans="1:5">
      <c r="A16" s="65" t="s">
        <v>23</v>
      </c>
      <c r="B16" s="65"/>
      <c r="C16" s="65"/>
      <c r="D16" s="65"/>
      <c r="E16" s="65"/>
    </row>
    <row r="17" spans="1:7" ht="10.5" customHeight="1">
      <c r="A17" s="69" t="s">
        <v>16</v>
      </c>
      <c r="B17" s="70"/>
      <c r="C17" s="70"/>
      <c r="D17" s="70"/>
      <c r="E17" s="70"/>
    </row>
    <row r="18" spans="1:7" ht="30.75" customHeight="1">
      <c r="A18" s="65" t="s">
        <v>17</v>
      </c>
      <c r="B18" s="65"/>
      <c r="C18" s="65"/>
      <c r="D18" s="65"/>
      <c r="E18" s="65"/>
    </row>
    <row r="19" spans="1:7" ht="63.75" customHeight="1">
      <c r="A19" s="65" t="s">
        <v>29</v>
      </c>
      <c r="B19" s="65"/>
      <c r="C19" s="65"/>
      <c r="D19" s="65"/>
      <c r="E19" s="65"/>
    </row>
    <row r="20" spans="1:7" ht="33.75" customHeight="1">
      <c r="A20" s="71" t="s">
        <v>30</v>
      </c>
      <c r="B20" s="71"/>
      <c r="C20" s="71"/>
      <c r="D20" s="71"/>
      <c r="E20" s="71"/>
    </row>
    <row r="21" spans="1:7" ht="10.5" customHeight="1">
      <c r="A21" s="71"/>
      <c r="B21" s="71"/>
      <c r="C21" s="71"/>
      <c r="D21" s="71"/>
      <c r="E21" s="71"/>
      <c r="F21" s="2">
        <f>339.2+1466.2</f>
        <v>1805.4</v>
      </c>
      <c r="G21" s="2">
        <v>3</v>
      </c>
    </row>
    <row r="22" spans="1:7" ht="128.25" customHeight="1">
      <c r="A22" s="3" t="s">
        <v>7</v>
      </c>
      <c r="B22" s="3" t="s">
        <v>10</v>
      </c>
      <c r="C22" s="3" t="s">
        <v>3</v>
      </c>
      <c r="D22" s="3" t="s">
        <v>9</v>
      </c>
      <c r="E22" s="3" t="s">
        <v>8</v>
      </c>
    </row>
    <row r="23" spans="1:7" ht="38.25">
      <c r="A23" s="21" t="s">
        <v>46</v>
      </c>
      <c r="B23" s="8" t="s">
        <v>42</v>
      </c>
      <c r="C23" s="3" t="s">
        <v>4</v>
      </c>
      <c r="D23" s="3">
        <v>13.66</v>
      </c>
      <c r="E23" s="7">
        <f>D23*F21*G21</f>
        <v>73985.292000000016</v>
      </c>
    </row>
    <row r="24" spans="1:7">
      <c r="A24" s="6" t="s">
        <v>45</v>
      </c>
      <c r="B24" s="8" t="s">
        <v>24</v>
      </c>
      <c r="C24" s="3" t="s">
        <v>4</v>
      </c>
      <c r="D24" s="3">
        <v>3.9</v>
      </c>
      <c r="E24" s="7">
        <f>D24*F21*G21</f>
        <v>21123.18</v>
      </c>
    </row>
    <row r="25" spans="1:7">
      <c r="A25" s="6" t="s">
        <v>31</v>
      </c>
      <c r="B25" s="8" t="s">
        <v>72</v>
      </c>
      <c r="C25" s="3" t="s">
        <v>33</v>
      </c>
      <c r="D25" s="22"/>
      <c r="E25" s="23">
        <v>1079.32</v>
      </c>
    </row>
    <row r="26" spans="1:7">
      <c r="A26" s="14" t="s">
        <v>64</v>
      </c>
      <c r="B26" s="8" t="s">
        <v>69</v>
      </c>
      <c r="C26" s="3" t="s">
        <v>71</v>
      </c>
      <c r="D26" s="3">
        <v>4</v>
      </c>
      <c r="E26" s="7">
        <f>D26*235.95</f>
        <v>943.8</v>
      </c>
    </row>
    <row r="27" spans="1:7">
      <c r="A27" s="14" t="s">
        <v>65</v>
      </c>
      <c r="B27" s="8" t="s">
        <v>69</v>
      </c>
      <c r="C27" s="3" t="s">
        <v>71</v>
      </c>
      <c r="D27" s="22">
        <v>2</v>
      </c>
      <c r="E27" s="7">
        <f t="shared" ref="E27:E30" si="0">D27*235.95</f>
        <v>471.9</v>
      </c>
    </row>
    <row r="28" spans="1:7">
      <c r="A28" s="14" t="s">
        <v>66</v>
      </c>
      <c r="B28" s="8" t="s">
        <v>69</v>
      </c>
      <c r="C28" s="3" t="s">
        <v>71</v>
      </c>
      <c r="D28" s="22">
        <v>4</v>
      </c>
      <c r="E28" s="7">
        <f t="shared" si="0"/>
        <v>943.8</v>
      </c>
    </row>
    <row r="29" spans="1:7" ht="30">
      <c r="A29" s="14" t="s">
        <v>67</v>
      </c>
      <c r="B29" s="8" t="s">
        <v>70</v>
      </c>
      <c r="C29" s="3" t="s">
        <v>33</v>
      </c>
      <c r="D29" s="22"/>
      <c r="E29" s="7">
        <v>28843.200000000001</v>
      </c>
    </row>
    <row r="30" spans="1:7">
      <c r="A30" s="14" t="s">
        <v>68</v>
      </c>
      <c r="B30" s="8" t="s">
        <v>70</v>
      </c>
      <c r="C30" s="3" t="s">
        <v>71</v>
      </c>
      <c r="D30" s="22">
        <v>4</v>
      </c>
      <c r="E30" s="7">
        <f t="shared" si="0"/>
        <v>943.8</v>
      </c>
    </row>
    <row r="31" spans="1:7">
      <c r="A31" s="14"/>
      <c r="B31" s="24"/>
      <c r="C31" s="3"/>
      <c r="D31" s="29"/>
      <c r="E31" s="23"/>
    </row>
    <row r="32" spans="1:7" s="13" customFormat="1" ht="14.25">
      <c r="A32" s="9" t="s">
        <v>25</v>
      </c>
      <c r="B32" s="10"/>
      <c r="C32" s="11"/>
      <c r="D32" s="11"/>
      <c r="E32" s="12">
        <f>SUM(E23:E31)</f>
        <v>128334.29200000002</v>
      </c>
    </row>
    <row r="33" spans="1:5" ht="14.25" customHeight="1"/>
    <row r="34" spans="1:5" ht="30" customHeight="1">
      <c r="A34" s="72" t="s">
        <v>73</v>
      </c>
      <c r="B34" s="72"/>
      <c r="C34" s="72"/>
      <c r="D34" s="72"/>
      <c r="E34" s="72"/>
    </row>
    <row r="35" spans="1:5" ht="30" customHeight="1">
      <c r="A35" s="65" t="s">
        <v>21</v>
      </c>
      <c r="B35" s="65"/>
      <c r="C35" s="65"/>
      <c r="D35" s="65"/>
      <c r="E35" s="65"/>
    </row>
    <row r="36" spans="1:5">
      <c r="A36" s="65" t="s">
        <v>20</v>
      </c>
      <c r="B36" s="65"/>
      <c r="C36" s="65"/>
      <c r="D36" s="65"/>
      <c r="E36" s="65"/>
    </row>
    <row r="37" spans="1:5" ht="31.5" customHeight="1">
      <c r="A37" s="65" t="s">
        <v>36</v>
      </c>
      <c r="B37" s="65"/>
      <c r="C37" s="65"/>
      <c r="D37" s="65"/>
      <c r="E37" s="65"/>
    </row>
    <row r="38" spans="1:5">
      <c r="A38" s="65" t="s">
        <v>18</v>
      </c>
      <c r="B38" s="65"/>
      <c r="C38" s="65"/>
      <c r="D38" s="65"/>
      <c r="E38" s="65"/>
    </row>
    <row r="39" spans="1:5">
      <c r="A39" s="66" t="s">
        <v>5</v>
      </c>
      <c r="B39" s="66"/>
      <c r="C39" s="66"/>
      <c r="D39" s="66"/>
      <c r="E39" s="66"/>
    </row>
    <row r="40" spans="1:5">
      <c r="A40" s="65" t="s">
        <v>18</v>
      </c>
      <c r="B40" s="65"/>
      <c r="C40" s="65"/>
      <c r="D40" s="65"/>
      <c r="E40" s="65"/>
    </row>
    <row r="41" spans="1:5">
      <c r="A41" s="67" t="s">
        <v>34</v>
      </c>
      <c r="B41" s="67"/>
      <c r="C41" s="67"/>
      <c r="D41" s="67"/>
      <c r="E41" s="67"/>
    </row>
    <row r="42" spans="1:5" ht="11.25" customHeight="1">
      <c r="B42" s="68" t="s">
        <v>19</v>
      </c>
      <c r="C42" s="68"/>
      <c r="D42" s="68"/>
      <c r="E42" s="5" t="s">
        <v>6</v>
      </c>
    </row>
    <row r="43" spans="1:5">
      <c r="A43" s="33"/>
      <c r="B43" s="33"/>
      <c r="C43" s="33"/>
      <c r="D43" s="33"/>
      <c r="E43" s="33"/>
    </row>
    <row r="44" spans="1:5" ht="24" customHeight="1">
      <c r="A44" s="67" t="s">
        <v>35</v>
      </c>
      <c r="B44" s="67"/>
      <c r="C44" s="67"/>
      <c r="D44" s="67"/>
      <c r="E44" s="67"/>
    </row>
    <row r="45" spans="1:5" ht="16.5" customHeight="1">
      <c r="B45" s="64" t="s">
        <v>19</v>
      </c>
      <c r="C45" s="64"/>
      <c r="D45" s="64"/>
      <c r="E45" s="5" t="s">
        <v>6</v>
      </c>
    </row>
    <row r="46" spans="1:5" ht="16.5" customHeight="1">
      <c r="A46" s="15" t="s">
        <v>40</v>
      </c>
      <c r="B46" s="35"/>
      <c r="C46" s="35"/>
      <c r="D46" s="35"/>
      <c r="E46" s="5"/>
    </row>
    <row r="47" spans="1:5" ht="16.5" customHeight="1">
      <c r="A47" s="15" t="s">
        <v>41</v>
      </c>
      <c r="B47" s="35"/>
      <c r="C47" s="35"/>
      <c r="D47" s="35"/>
      <c r="E47" s="5"/>
    </row>
    <row r="48" spans="1:5">
      <c r="A48" s="13" t="s">
        <v>37</v>
      </c>
    </row>
    <row r="49" spans="1:2">
      <c r="A49" s="2" t="s">
        <v>44</v>
      </c>
      <c r="B49" s="18">
        <f>'2кв'!B51</f>
        <v>-24539.75</v>
      </c>
    </row>
    <row r="50" spans="1:2">
      <c r="A50" s="16" t="s">
        <v>74</v>
      </c>
      <c r="B50" s="19"/>
    </row>
    <row r="51" spans="1:2">
      <c r="A51" s="2" t="s">
        <v>38</v>
      </c>
      <c r="B51" s="19">
        <v>136213.16</v>
      </c>
    </row>
    <row r="52" spans="1:2">
      <c r="A52" s="2" t="s">
        <v>47</v>
      </c>
      <c r="B52" s="19">
        <f>3*100</f>
        <v>300</v>
      </c>
    </row>
    <row r="53" spans="1:2" ht="27.75">
      <c r="A53" s="17" t="s">
        <v>43</v>
      </c>
      <c r="B53" s="19">
        <f>E32</f>
        <v>128334.29200000002</v>
      </c>
    </row>
    <row r="54" spans="1:2">
      <c r="A54" s="13" t="s">
        <v>39</v>
      </c>
      <c r="B54" s="20">
        <f>B49+B51+B52-B53</f>
        <v>-16360.882000000012</v>
      </c>
    </row>
  </sheetData>
  <mergeCells count="31">
    <mergeCell ref="B45:D45"/>
    <mergeCell ref="A38:E38"/>
    <mergeCell ref="A39:E39"/>
    <mergeCell ref="A40:E40"/>
    <mergeCell ref="A41:E41"/>
    <mergeCell ref="B42:D42"/>
    <mergeCell ref="A44:E44"/>
    <mergeCell ref="A37:E37"/>
    <mergeCell ref="A14:E14"/>
    <mergeCell ref="A15:E15"/>
    <mergeCell ref="A16:E16"/>
    <mergeCell ref="A17:E17"/>
    <mergeCell ref="A18:E18"/>
    <mergeCell ref="A19:E19"/>
    <mergeCell ref="A20:E20"/>
    <mergeCell ref="A21:E21"/>
    <mergeCell ref="A34:E34"/>
    <mergeCell ref="A35:E35"/>
    <mergeCell ref="A36:E36"/>
    <mergeCell ref="A13:E13"/>
    <mergeCell ref="A1:E1"/>
    <mergeCell ref="A2:E2"/>
    <mergeCell ref="A3:E3"/>
    <mergeCell ref="D4:E4"/>
    <mergeCell ref="A6:E6"/>
    <mergeCell ref="A7:E7"/>
    <mergeCell ref="A8:E8"/>
    <mergeCell ref="A9:E9"/>
    <mergeCell ref="A10:E10"/>
    <mergeCell ref="A11:E11"/>
    <mergeCell ref="A12:E12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G50"/>
  <sheetViews>
    <sheetView view="pageBreakPreview" topLeftCell="A13" zoomScaleSheetLayoutView="100" workbookViewId="0">
      <selection activeCell="E55" sqref="E55"/>
    </sheetView>
  </sheetViews>
  <sheetFormatPr defaultColWidth="9.140625" defaultRowHeight="15"/>
  <cols>
    <col min="1" max="1" width="32.7109375" style="2" customWidth="1"/>
    <col min="2" max="2" width="20.28515625" style="2" customWidth="1"/>
    <col min="3" max="3" width="13" style="2" customWidth="1"/>
    <col min="4" max="4" width="16.140625" style="2" customWidth="1"/>
    <col min="5" max="5" width="14.140625" style="2" customWidth="1"/>
    <col min="6" max="6" width="12" style="2" bestFit="1" customWidth="1"/>
    <col min="7" max="16384" width="9.140625" style="2"/>
  </cols>
  <sheetData>
    <row r="1" spans="1:5" ht="15.75">
      <c r="A1" s="73" t="s">
        <v>11</v>
      </c>
      <c r="B1" s="73"/>
      <c r="C1" s="73"/>
      <c r="D1" s="73"/>
      <c r="E1" s="73"/>
    </row>
    <row r="2" spans="1:5" ht="32.25" customHeight="1">
      <c r="A2" s="74" t="s">
        <v>12</v>
      </c>
      <c r="B2" s="75"/>
      <c r="C2" s="75"/>
      <c r="D2" s="75"/>
      <c r="E2" s="75"/>
    </row>
    <row r="3" spans="1:5" ht="15" customHeight="1">
      <c r="A3" s="76" t="s">
        <v>97</v>
      </c>
      <c r="B3" s="76"/>
      <c r="C3" s="76"/>
      <c r="D3" s="76"/>
      <c r="E3" s="76"/>
    </row>
    <row r="4" spans="1:5" s="1" customFormat="1" ht="17.25" customHeight="1">
      <c r="A4" s="28" t="s">
        <v>13</v>
      </c>
      <c r="B4" s="4"/>
      <c r="C4" s="4"/>
      <c r="D4" s="78" t="s">
        <v>98</v>
      </c>
      <c r="E4" s="78"/>
    </row>
    <row r="5" spans="1:5" ht="8.25" customHeight="1">
      <c r="A5" s="38"/>
      <c r="B5" s="4"/>
      <c r="C5" s="4"/>
      <c r="D5" s="4"/>
      <c r="E5" s="4"/>
    </row>
    <row r="6" spans="1:5">
      <c r="A6" s="65" t="s">
        <v>0</v>
      </c>
      <c r="B6" s="65"/>
      <c r="C6" s="65"/>
      <c r="D6" s="65"/>
      <c r="E6" s="65"/>
    </row>
    <row r="7" spans="1:5">
      <c r="A7" s="77" t="s">
        <v>26</v>
      </c>
      <c r="B7" s="77"/>
      <c r="C7" s="77"/>
      <c r="D7" s="77"/>
      <c r="E7" s="77"/>
    </row>
    <row r="8" spans="1:5">
      <c r="A8" s="69" t="s">
        <v>1</v>
      </c>
      <c r="B8" s="69"/>
      <c r="C8" s="69"/>
      <c r="D8" s="69"/>
      <c r="E8" s="69"/>
    </row>
    <row r="9" spans="1:5" ht="7.5" customHeight="1">
      <c r="A9" s="70"/>
      <c r="B9" s="70"/>
      <c r="C9" s="70"/>
      <c r="D9" s="70"/>
      <c r="E9" s="70"/>
    </row>
    <row r="10" spans="1:5">
      <c r="A10" s="65" t="s">
        <v>27</v>
      </c>
      <c r="B10" s="65"/>
      <c r="C10" s="65"/>
      <c r="D10" s="65"/>
      <c r="E10" s="65"/>
    </row>
    <row r="11" spans="1:5" ht="22.5" customHeight="1">
      <c r="A11" s="79" t="s">
        <v>14</v>
      </c>
      <c r="B11" s="80"/>
      <c r="C11" s="80"/>
      <c r="D11" s="80"/>
      <c r="E11" s="80"/>
    </row>
    <row r="12" spans="1:5" ht="30.75" customHeight="1">
      <c r="A12" s="65" t="s">
        <v>28</v>
      </c>
      <c r="B12" s="65"/>
      <c r="C12" s="65"/>
      <c r="D12" s="65"/>
      <c r="E12" s="65"/>
    </row>
    <row r="13" spans="1:5">
      <c r="A13" s="69" t="s">
        <v>15</v>
      </c>
      <c r="B13" s="70"/>
      <c r="C13" s="70"/>
      <c r="D13" s="70"/>
      <c r="E13" s="70"/>
    </row>
    <row r="14" spans="1:5">
      <c r="A14" s="65" t="s">
        <v>22</v>
      </c>
      <c r="B14" s="65"/>
      <c r="C14" s="65"/>
      <c r="D14" s="65"/>
      <c r="E14" s="65"/>
    </row>
    <row r="15" spans="1:5" ht="11.25" customHeight="1">
      <c r="A15" s="69" t="s">
        <v>2</v>
      </c>
      <c r="B15" s="70"/>
      <c r="C15" s="70"/>
      <c r="D15" s="70"/>
      <c r="E15" s="70"/>
    </row>
    <row r="16" spans="1:5">
      <c r="A16" s="65" t="s">
        <v>23</v>
      </c>
      <c r="B16" s="65"/>
      <c r="C16" s="65"/>
      <c r="D16" s="65"/>
      <c r="E16" s="65"/>
    </row>
    <row r="17" spans="1:7" ht="10.5" customHeight="1">
      <c r="A17" s="69" t="s">
        <v>16</v>
      </c>
      <c r="B17" s="70"/>
      <c r="C17" s="70"/>
      <c r="D17" s="70"/>
      <c r="E17" s="70"/>
    </row>
    <row r="18" spans="1:7" ht="30.75" customHeight="1">
      <c r="A18" s="65" t="s">
        <v>17</v>
      </c>
      <c r="B18" s="65"/>
      <c r="C18" s="65"/>
      <c r="D18" s="65"/>
      <c r="E18" s="65"/>
    </row>
    <row r="19" spans="1:7" ht="63.75" customHeight="1">
      <c r="A19" s="65" t="s">
        <v>29</v>
      </c>
      <c r="B19" s="65"/>
      <c r="C19" s="65"/>
      <c r="D19" s="65"/>
      <c r="E19" s="65"/>
    </row>
    <row r="20" spans="1:7" ht="33.75" customHeight="1">
      <c r="A20" s="71" t="s">
        <v>30</v>
      </c>
      <c r="B20" s="71"/>
      <c r="C20" s="71"/>
      <c r="D20" s="71"/>
      <c r="E20" s="71"/>
    </row>
    <row r="21" spans="1:7" ht="10.5" customHeight="1">
      <c r="A21" s="71"/>
      <c r="B21" s="71"/>
      <c r="C21" s="71"/>
      <c r="D21" s="71"/>
      <c r="E21" s="71"/>
      <c r="F21" s="2">
        <f>339.2+1466.2</f>
        <v>1805.4</v>
      </c>
      <c r="G21" s="2">
        <v>3</v>
      </c>
    </row>
    <row r="22" spans="1:7" ht="128.25" customHeight="1">
      <c r="A22" s="3" t="s">
        <v>7</v>
      </c>
      <c r="B22" s="3" t="s">
        <v>10</v>
      </c>
      <c r="C22" s="3" t="s">
        <v>3</v>
      </c>
      <c r="D22" s="3" t="s">
        <v>9</v>
      </c>
      <c r="E22" s="3" t="s">
        <v>8</v>
      </c>
    </row>
    <row r="23" spans="1:7" ht="38.25">
      <c r="A23" s="21" t="s">
        <v>46</v>
      </c>
      <c r="B23" s="8" t="s">
        <v>42</v>
      </c>
      <c r="C23" s="3" t="s">
        <v>4</v>
      </c>
      <c r="D23" s="3">
        <v>13.66</v>
      </c>
      <c r="E23" s="7">
        <f>D23*F21*G21</f>
        <v>73985.292000000016</v>
      </c>
    </row>
    <row r="24" spans="1:7">
      <c r="A24" s="6" t="s">
        <v>45</v>
      </c>
      <c r="B24" s="8" t="s">
        <v>24</v>
      </c>
      <c r="C24" s="3" t="s">
        <v>4</v>
      </c>
      <c r="D24" s="3">
        <v>3.9</v>
      </c>
      <c r="E24" s="7">
        <f>D24*F21*G21</f>
        <v>21123.18</v>
      </c>
    </row>
    <row r="25" spans="1:7">
      <c r="A25" s="6" t="s">
        <v>31</v>
      </c>
      <c r="B25" s="8" t="s">
        <v>99</v>
      </c>
      <c r="C25" s="3" t="s">
        <v>33</v>
      </c>
      <c r="D25" s="22"/>
      <c r="E25" s="23">
        <v>1229.53</v>
      </c>
    </row>
    <row r="26" spans="1:7" ht="30">
      <c r="A26" s="14" t="s">
        <v>100</v>
      </c>
      <c r="B26" s="8" t="s">
        <v>101</v>
      </c>
      <c r="C26" s="3" t="s">
        <v>33</v>
      </c>
      <c r="D26" s="22"/>
      <c r="E26" s="7">
        <v>40876.120000000003</v>
      </c>
    </row>
    <row r="27" spans="1:7">
      <c r="A27" s="14"/>
      <c r="B27" s="24"/>
      <c r="C27" s="3"/>
      <c r="D27" s="29"/>
      <c r="E27" s="23"/>
    </row>
    <row r="28" spans="1:7" s="13" customFormat="1" ht="14.25">
      <c r="A28" s="9" t="s">
        <v>25</v>
      </c>
      <c r="B28" s="10"/>
      <c r="C28" s="11"/>
      <c r="D28" s="11"/>
      <c r="E28" s="12">
        <f>SUM(E23:E27)</f>
        <v>137214.122</v>
      </c>
    </row>
    <row r="29" spans="1:7" ht="14.25" customHeight="1"/>
    <row r="30" spans="1:7" ht="30" customHeight="1">
      <c r="A30" s="81" t="s">
        <v>102</v>
      </c>
      <c r="B30" s="81"/>
      <c r="C30" s="81"/>
      <c r="D30" s="81"/>
      <c r="E30" s="81"/>
    </row>
    <row r="31" spans="1:7" ht="30" customHeight="1">
      <c r="A31" s="65" t="s">
        <v>21</v>
      </c>
      <c r="B31" s="65"/>
      <c r="C31" s="65"/>
      <c r="D31" s="65"/>
      <c r="E31" s="65"/>
    </row>
    <row r="32" spans="1:7">
      <c r="A32" s="65" t="s">
        <v>20</v>
      </c>
      <c r="B32" s="65"/>
      <c r="C32" s="65"/>
      <c r="D32" s="65"/>
      <c r="E32" s="65"/>
    </row>
    <row r="33" spans="1:5" ht="31.5" customHeight="1">
      <c r="A33" s="65" t="s">
        <v>36</v>
      </c>
      <c r="B33" s="65"/>
      <c r="C33" s="65"/>
      <c r="D33" s="65"/>
      <c r="E33" s="65"/>
    </row>
    <row r="34" spans="1:5">
      <c r="A34" s="65" t="s">
        <v>18</v>
      </c>
      <c r="B34" s="65"/>
      <c r="C34" s="65"/>
      <c r="D34" s="65"/>
      <c r="E34" s="65"/>
    </row>
    <row r="35" spans="1:5">
      <c r="A35" s="66" t="s">
        <v>5</v>
      </c>
      <c r="B35" s="66"/>
      <c r="C35" s="66"/>
      <c r="D35" s="66"/>
      <c r="E35" s="66"/>
    </row>
    <row r="36" spans="1:5">
      <c r="A36" s="65" t="s">
        <v>18</v>
      </c>
      <c r="B36" s="65"/>
      <c r="C36" s="65"/>
      <c r="D36" s="65"/>
      <c r="E36" s="65"/>
    </row>
    <row r="37" spans="1:5">
      <c r="A37" s="67" t="s">
        <v>34</v>
      </c>
      <c r="B37" s="67"/>
      <c r="C37" s="67"/>
      <c r="D37" s="67"/>
      <c r="E37" s="67"/>
    </row>
    <row r="38" spans="1:5" ht="11.25" customHeight="1">
      <c r="B38" s="68" t="s">
        <v>19</v>
      </c>
      <c r="C38" s="68"/>
      <c r="D38" s="68"/>
      <c r="E38" s="5" t="s">
        <v>6</v>
      </c>
    </row>
    <row r="39" spans="1:5">
      <c r="A39" s="37"/>
      <c r="B39" s="37"/>
      <c r="C39" s="37"/>
      <c r="D39" s="37"/>
      <c r="E39" s="37"/>
    </row>
    <row r="40" spans="1:5" ht="24" customHeight="1">
      <c r="A40" s="67" t="s">
        <v>35</v>
      </c>
      <c r="B40" s="67"/>
      <c r="C40" s="67"/>
      <c r="D40" s="67"/>
      <c r="E40" s="67"/>
    </row>
    <row r="41" spans="1:5" ht="16.5" customHeight="1">
      <c r="B41" s="64" t="s">
        <v>19</v>
      </c>
      <c r="C41" s="64"/>
      <c r="D41" s="64"/>
      <c r="E41" s="5" t="s">
        <v>6</v>
      </c>
    </row>
    <row r="42" spans="1:5" ht="16.5" customHeight="1">
      <c r="A42" s="15" t="s">
        <v>40</v>
      </c>
      <c r="B42" s="36"/>
      <c r="C42" s="36"/>
      <c r="D42" s="36"/>
      <c r="E42" s="5"/>
    </row>
    <row r="43" spans="1:5" ht="16.5" customHeight="1">
      <c r="A43" s="15" t="s">
        <v>41</v>
      </c>
      <c r="B43" s="36"/>
      <c r="C43" s="36"/>
      <c r="D43" s="36"/>
      <c r="E43" s="5"/>
    </row>
    <row r="44" spans="1:5">
      <c r="A44" s="13" t="s">
        <v>37</v>
      </c>
    </row>
    <row r="45" spans="1:5">
      <c r="A45" s="2" t="s">
        <v>44</v>
      </c>
      <c r="B45" s="18">
        <f>'3кв'!B54</f>
        <v>-16360.882000000012</v>
      </c>
    </row>
    <row r="46" spans="1:5">
      <c r="A46" s="16" t="s">
        <v>74</v>
      </c>
      <c r="B46" s="19"/>
    </row>
    <row r="47" spans="1:5">
      <c r="A47" s="2" t="s">
        <v>38</v>
      </c>
      <c r="B47" s="19">
        <v>131150.84</v>
      </c>
    </row>
    <row r="48" spans="1:5">
      <c r="A48" s="2" t="s">
        <v>47</v>
      </c>
      <c r="B48" s="19">
        <f>3*100</f>
        <v>300</v>
      </c>
    </row>
    <row r="49" spans="1:2" ht="27.75">
      <c r="A49" s="17" t="s">
        <v>43</v>
      </c>
      <c r="B49" s="19">
        <f>E28</f>
        <v>137214.122</v>
      </c>
    </row>
    <row r="50" spans="1:2">
      <c r="A50" s="13" t="s">
        <v>39</v>
      </c>
      <c r="B50" s="20">
        <f>B45+B47+B48-B49</f>
        <v>-22124.164000000019</v>
      </c>
    </row>
  </sheetData>
  <mergeCells count="31">
    <mergeCell ref="A13:E13"/>
    <mergeCell ref="A1:E1"/>
    <mergeCell ref="A2:E2"/>
    <mergeCell ref="A3:E3"/>
    <mergeCell ref="D4:E4"/>
    <mergeCell ref="A6:E6"/>
    <mergeCell ref="A7:E7"/>
    <mergeCell ref="A8:E8"/>
    <mergeCell ref="A9:E9"/>
    <mergeCell ref="A10:E10"/>
    <mergeCell ref="A11:E11"/>
    <mergeCell ref="A12:E12"/>
    <mergeCell ref="A33:E33"/>
    <mergeCell ref="A14:E14"/>
    <mergeCell ref="A15:E15"/>
    <mergeCell ref="A16:E16"/>
    <mergeCell ref="A17:E17"/>
    <mergeCell ref="A18:E18"/>
    <mergeCell ref="A19:E19"/>
    <mergeCell ref="A20:E20"/>
    <mergeCell ref="A21:E21"/>
    <mergeCell ref="A30:E30"/>
    <mergeCell ref="A31:E31"/>
    <mergeCell ref="A32:E32"/>
    <mergeCell ref="B41:D41"/>
    <mergeCell ref="A34:E34"/>
    <mergeCell ref="A35:E35"/>
    <mergeCell ref="A36:E36"/>
    <mergeCell ref="A37:E37"/>
    <mergeCell ref="B38:D38"/>
    <mergeCell ref="A40:E40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E41"/>
  <sheetViews>
    <sheetView tabSelected="1" view="pageBreakPreview" topLeftCell="A25" zoomScaleSheetLayoutView="100" workbookViewId="0">
      <selection activeCell="A40" sqref="A40:XFD41"/>
    </sheetView>
  </sheetViews>
  <sheetFormatPr defaultRowHeight="15.75"/>
  <cols>
    <col min="1" max="1" width="10.5703125" style="1" customWidth="1"/>
    <col min="2" max="2" width="54.28515625" style="1" customWidth="1"/>
    <col min="3" max="3" width="15.28515625" style="62" customWidth="1"/>
    <col min="4" max="4" width="11.85546875" style="1" customWidth="1"/>
    <col min="5" max="5" width="14.7109375" style="1" customWidth="1"/>
    <col min="6" max="6" width="12.42578125" style="1" customWidth="1"/>
    <col min="7" max="7" width="12" style="1" customWidth="1"/>
    <col min="8" max="8" width="13.5703125" style="1" customWidth="1"/>
    <col min="9" max="16384" width="9.140625" style="1"/>
  </cols>
  <sheetData>
    <row r="1" spans="1:5">
      <c r="A1" s="82" t="s">
        <v>75</v>
      </c>
      <c r="B1" s="82"/>
      <c r="C1" s="82"/>
      <c r="D1" s="39"/>
    </row>
    <row r="2" spans="1:5">
      <c r="A2" s="83" t="s">
        <v>76</v>
      </c>
      <c r="B2" s="83"/>
      <c r="C2" s="83"/>
      <c r="D2" s="40"/>
    </row>
    <row r="3" spans="1:5">
      <c r="A3" s="83" t="s">
        <v>77</v>
      </c>
      <c r="B3" s="83"/>
      <c r="C3" s="83"/>
      <c r="D3" s="40"/>
    </row>
    <row r="4" spans="1:5">
      <c r="A4" s="82" t="s">
        <v>103</v>
      </c>
      <c r="B4" s="82"/>
      <c r="C4" s="82"/>
      <c r="D4" s="39"/>
    </row>
    <row r="5" spans="1:5">
      <c r="A5" s="84"/>
      <c r="B5" s="84"/>
      <c r="C5" s="84"/>
    </row>
    <row r="6" spans="1:5">
      <c r="A6" s="40"/>
      <c r="B6" s="41" t="s">
        <v>78</v>
      </c>
      <c r="C6" s="42">
        <f>'1кв'!B45</f>
        <v>94287.74</v>
      </c>
      <c r="D6" s="43"/>
    </row>
    <row r="7" spans="1:5">
      <c r="A7" s="40"/>
      <c r="B7" s="41" t="s">
        <v>104</v>
      </c>
      <c r="C7" s="42"/>
      <c r="D7" s="43"/>
    </row>
    <row r="8" spans="1:5">
      <c r="A8" s="44" t="s">
        <v>79</v>
      </c>
      <c r="B8" s="45" t="s">
        <v>80</v>
      </c>
      <c r="C8" s="46">
        <f>'1кв'!B47+'2кв'!B48+'3кв'!B51+'4кв'!B47</f>
        <v>515656.31999999995</v>
      </c>
      <c r="D8" s="47"/>
    </row>
    <row r="9" spans="1:5">
      <c r="A9" s="44"/>
      <c r="B9" s="45" t="s">
        <v>105</v>
      </c>
      <c r="C9" s="46">
        <f>'1кв'!B48+'2кв'!B49+'3кв'!B52+'4кв'!B48</f>
        <v>1200</v>
      </c>
      <c r="D9" s="47"/>
    </row>
    <row r="10" spans="1:5">
      <c r="A10" s="48"/>
      <c r="B10" s="45" t="s">
        <v>81</v>
      </c>
      <c r="C10" s="42">
        <f>SUM(C8:C9)</f>
        <v>516856.31999999995</v>
      </c>
      <c r="D10" s="43"/>
    </row>
    <row r="11" spans="1:5">
      <c r="B11" s="85"/>
      <c r="C11" s="86"/>
      <c r="D11" s="49"/>
    </row>
    <row r="12" spans="1:5">
      <c r="A12" s="50" t="s">
        <v>82</v>
      </c>
      <c r="B12" s="21" t="s">
        <v>46</v>
      </c>
      <c r="C12" s="51">
        <f>'1кв'!E23+'2кв'!E23+'3кв'!E23+'4кв'!E23</f>
        <v>285000.44400000002</v>
      </c>
      <c r="D12" s="49"/>
    </row>
    <row r="13" spans="1:5">
      <c r="B13" s="52" t="s">
        <v>45</v>
      </c>
      <c r="C13" s="51">
        <f>'1кв'!E25+'2кв'!E24+'3кв'!E24+'4кв'!E24</f>
        <v>81243</v>
      </c>
      <c r="D13" s="49"/>
      <c r="E13" s="53"/>
    </row>
    <row r="14" spans="1:5" ht="31.5">
      <c r="B14" s="52" t="s">
        <v>83</v>
      </c>
      <c r="C14" s="51">
        <f>'1кв'!E24</f>
        <v>3368.88</v>
      </c>
      <c r="D14" s="49"/>
    </row>
    <row r="15" spans="1:5">
      <c r="A15" s="50"/>
      <c r="B15" s="54" t="s">
        <v>31</v>
      </c>
      <c r="C15" s="51">
        <f>'1кв'!E26+'2кв'!E25+'3кв'!E25+'4кв'!E25</f>
        <v>4723.8899999999994</v>
      </c>
      <c r="D15" s="49"/>
    </row>
    <row r="16" spans="1:5">
      <c r="A16" s="50"/>
      <c r="B16" s="55" t="s">
        <v>109</v>
      </c>
      <c r="C16" s="51">
        <f>'3кв'!E26+'3кв'!E27+'3кв'!E28+'3кв'!E30</f>
        <v>3303.3</v>
      </c>
      <c r="D16" s="49"/>
    </row>
    <row r="17" spans="1:5">
      <c r="A17" s="50"/>
      <c r="B17" s="55" t="s">
        <v>84</v>
      </c>
      <c r="C17" s="51">
        <f>C19+C20+C21+C22+C23</f>
        <v>255628.71000000002</v>
      </c>
      <c r="D17" s="49"/>
    </row>
    <row r="18" spans="1:5">
      <c r="A18" s="50"/>
      <c r="B18" s="56" t="s">
        <v>85</v>
      </c>
      <c r="C18" s="51"/>
      <c r="D18" s="49"/>
    </row>
    <row r="19" spans="1:5">
      <c r="A19" s="50"/>
      <c r="B19" s="6" t="s">
        <v>106</v>
      </c>
      <c r="C19" s="51">
        <f>'2кв'!E26</f>
        <v>2025.77</v>
      </c>
      <c r="D19" s="49"/>
    </row>
    <row r="20" spans="1:5">
      <c r="A20" s="50"/>
      <c r="B20" s="14" t="s">
        <v>107</v>
      </c>
      <c r="C20" s="51">
        <f>'2кв'!E27</f>
        <v>181050.7</v>
      </c>
      <c r="D20" s="49"/>
    </row>
    <row r="21" spans="1:5">
      <c r="A21" s="50"/>
      <c r="B21" s="14" t="s">
        <v>108</v>
      </c>
      <c r="C21" s="51">
        <f>'2кв'!E28</f>
        <v>2832.92</v>
      </c>
      <c r="D21" s="49"/>
    </row>
    <row r="22" spans="1:5">
      <c r="A22" s="50"/>
      <c r="B22" s="63" t="s">
        <v>110</v>
      </c>
      <c r="C22" s="51">
        <f>'3кв'!E29</f>
        <v>28843.200000000001</v>
      </c>
      <c r="D22" s="49"/>
    </row>
    <row r="23" spans="1:5">
      <c r="A23" s="50"/>
      <c r="B23" s="63" t="s">
        <v>111</v>
      </c>
      <c r="C23" s="51">
        <f>'4кв'!E26</f>
        <v>40876.120000000003</v>
      </c>
      <c r="D23" s="49"/>
    </row>
    <row r="24" spans="1:5">
      <c r="A24" s="50"/>
      <c r="B24" s="55"/>
      <c r="C24" s="51"/>
      <c r="D24" s="49"/>
    </row>
    <row r="25" spans="1:5">
      <c r="B25" s="57" t="s">
        <v>86</v>
      </c>
      <c r="C25" s="42">
        <f>SUM(C12:C17)</f>
        <v>633268.22400000005</v>
      </c>
      <c r="D25" s="49"/>
      <c r="E25" s="53">
        <f>'[1]1кв'!E27+'[1]2кв'!E27+'[1]3кв'!E27+'[1]4 кв'!E27</f>
        <v>66151.842000000004</v>
      </c>
    </row>
    <row r="26" spans="1:5">
      <c r="B26" s="58" t="s">
        <v>87</v>
      </c>
      <c r="C26" s="59">
        <f>(C6+C10)-C25</f>
        <v>-22124.164000000106</v>
      </c>
      <c r="D26" s="49"/>
    </row>
    <row r="27" spans="1:5">
      <c r="B27" s="44"/>
      <c r="C27" s="60"/>
      <c r="D27" s="49"/>
    </row>
    <row r="28" spans="1:5">
      <c r="B28" s="44" t="s">
        <v>88</v>
      </c>
      <c r="C28" s="44"/>
      <c r="D28" s="49"/>
    </row>
    <row r="29" spans="1:5">
      <c r="B29" s="44" t="s">
        <v>89</v>
      </c>
      <c r="C29" s="44">
        <v>123352.5</v>
      </c>
      <c r="D29" s="49"/>
    </row>
    <row r="30" spans="1:5">
      <c r="B30" s="61" t="s">
        <v>90</v>
      </c>
      <c r="C30" s="61">
        <v>120148.68</v>
      </c>
      <c r="D30" s="49"/>
    </row>
    <row r="31" spans="1:5">
      <c r="B31" s="44" t="s">
        <v>91</v>
      </c>
      <c r="C31" s="44">
        <f>C30-C29</f>
        <v>-3203.820000000007</v>
      </c>
      <c r="D31" s="49"/>
    </row>
    <row r="32" spans="1:5">
      <c r="B32" s="44"/>
      <c r="C32" s="60"/>
      <c r="D32" s="49"/>
    </row>
    <row r="33" spans="1:4">
      <c r="B33" s="44"/>
      <c r="C33" s="60"/>
      <c r="D33" s="49"/>
    </row>
    <row r="34" spans="1:4">
      <c r="A34" s="1" t="s">
        <v>92</v>
      </c>
      <c r="B34" s="44" t="s">
        <v>93</v>
      </c>
      <c r="C34" s="60"/>
      <c r="D34" s="49"/>
    </row>
    <row r="35" spans="1:4">
      <c r="B35" s="44" t="s">
        <v>94</v>
      </c>
      <c r="C35" s="60"/>
      <c r="D35" s="49"/>
    </row>
    <row r="36" spans="1:4">
      <c r="B36" s="44" t="s">
        <v>95</v>
      </c>
      <c r="C36" s="60"/>
      <c r="D36" s="49"/>
    </row>
    <row r="37" spans="1:4">
      <c r="B37" s="44"/>
      <c r="C37" s="60"/>
      <c r="D37" s="49"/>
    </row>
    <row r="38" spans="1:4">
      <c r="B38" s="44"/>
      <c r="C38" s="60"/>
      <c r="D38" s="49"/>
    </row>
    <row r="39" spans="1:4">
      <c r="B39" s="44" t="s">
        <v>96</v>
      </c>
      <c r="C39" s="60"/>
      <c r="D39" s="49"/>
    </row>
    <row r="40" spans="1:4">
      <c r="B40" s="44"/>
      <c r="C40" s="60"/>
      <c r="D40" s="49"/>
    </row>
    <row r="41" spans="1:4">
      <c r="B41" s="44"/>
      <c r="C41" s="60"/>
      <c r="D41" s="49"/>
    </row>
  </sheetData>
  <mergeCells count="6">
    <mergeCell ref="B11:C11"/>
    <mergeCell ref="A1:C1"/>
    <mergeCell ref="A2:C2"/>
    <mergeCell ref="A3:C3"/>
    <mergeCell ref="A4:C4"/>
    <mergeCell ref="A5:C5"/>
  </mergeCells>
  <printOptions horizontalCentered="1"/>
  <pageMargins left="0.31496062992125984" right="0.31496062992125984" top="0.35433070866141736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33</vt:i4>
      </vt:variant>
    </vt:vector>
  </HeadingPairs>
  <TitlesOfParts>
    <vt:vector size="38" baseType="lpstr">
      <vt:lpstr>1кв</vt:lpstr>
      <vt:lpstr>2кв</vt:lpstr>
      <vt:lpstr>3кв</vt:lpstr>
      <vt:lpstr>4кв</vt:lpstr>
      <vt:lpstr>отчет</vt:lpstr>
      <vt:lpstr>'1кв'!_edn1</vt:lpstr>
      <vt:lpstr>'2кв'!_edn1</vt:lpstr>
      <vt:lpstr>'3кв'!_edn1</vt:lpstr>
      <vt:lpstr>'4кв'!_edn1</vt:lpstr>
      <vt:lpstr>'1кв'!_edn2</vt:lpstr>
      <vt:lpstr>'2кв'!_edn2</vt:lpstr>
      <vt:lpstr>'3кв'!_edn2</vt:lpstr>
      <vt:lpstr>'4кв'!_edn2</vt:lpstr>
      <vt:lpstr>'1кв'!_edn3</vt:lpstr>
      <vt:lpstr>'2кв'!_edn3</vt:lpstr>
      <vt:lpstr>'3кв'!_edn3</vt:lpstr>
      <vt:lpstr>'4кв'!_edn3</vt:lpstr>
      <vt:lpstr>'1кв'!_edn4</vt:lpstr>
      <vt:lpstr>'2кв'!_edn4</vt:lpstr>
      <vt:lpstr>'3кв'!_edn4</vt:lpstr>
      <vt:lpstr>'4кв'!_edn4</vt:lpstr>
      <vt:lpstr>'1кв'!_ednref2</vt:lpstr>
      <vt:lpstr>'2кв'!_ednref2</vt:lpstr>
      <vt:lpstr>'3кв'!_ednref2</vt:lpstr>
      <vt:lpstr>'4кв'!_ednref2</vt:lpstr>
      <vt:lpstr>'1кв'!_ednref3</vt:lpstr>
      <vt:lpstr>'2кв'!_ednref3</vt:lpstr>
      <vt:lpstr>'3кв'!_ednref3</vt:lpstr>
      <vt:lpstr>'4кв'!_ednref3</vt:lpstr>
      <vt:lpstr>'1кв'!_ednref4</vt:lpstr>
      <vt:lpstr>'2кв'!_ednref4</vt:lpstr>
      <vt:lpstr>'3кв'!_ednref4</vt:lpstr>
      <vt:lpstr>'4кв'!_ednref4</vt:lpstr>
      <vt:lpstr>'1кв'!Область_печати</vt:lpstr>
      <vt:lpstr>'2кв'!Область_печати</vt:lpstr>
      <vt:lpstr>'3кв'!Область_печати</vt:lpstr>
      <vt:lpstr>'4кв'!Область_печати</vt:lpstr>
      <vt:lpstr>отчет!Область_печати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2023-03-02T11:13:18Z</dcterms:modified>
</cp:coreProperties>
</file>