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225" windowWidth="14805" windowHeight="7890" activeTab="4"/>
  </bookViews>
  <sheets>
    <sheet name="1кв" sheetId="17" r:id="rId1"/>
    <sheet name="2кв" sheetId="18" r:id="rId2"/>
    <sheet name="3кв" sheetId="19" r:id="rId3"/>
    <sheet name="4кв" sheetId="20" r:id="rId4"/>
    <sheet name="отчет" sheetId="21" r:id="rId5"/>
  </sheets>
  <definedNames>
    <definedName name="_xlnm.Print_Area" localSheetId="0">'1кв'!$A$1:$E$49</definedName>
    <definedName name="_xlnm.Print_Area" localSheetId="1">'2кв'!$A$1:$E$49</definedName>
    <definedName name="_xlnm.Print_Area" localSheetId="2">'3кв'!$A$1:$E$49</definedName>
    <definedName name="_xlnm.Print_Area" localSheetId="3">'4кв'!$A$1:$E$50</definedName>
    <definedName name="_xlnm.Print_Area" localSheetId="4">отчет!$A$1:$C$33</definedName>
  </definedNames>
  <calcPr calcId="124519"/>
</workbook>
</file>

<file path=xl/calcChain.xml><?xml version="1.0" encoding="utf-8"?>
<calcChain xmlns="http://schemas.openxmlformats.org/spreadsheetml/2006/main">
  <c r="C15" i="21"/>
  <c r="C14"/>
  <c r="C12"/>
  <c r="C13"/>
  <c r="C11"/>
  <c r="C8"/>
  <c r="C9" s="1"/>
  <c r="C6"/>
  <c r="B46" i="20"/>
  <c r="E28"/>
  <c r="E26"/>
  <c r="E25"/>
  <c r="C25" i="21"/>
  <c r="E23" i="20"/>
  <c r="E22"/>
  <c r="C19" i="21" l="1"/>
  <c r="C20" s="1"/>
  <c r="B49" i="20"/>
  <c r="B50"/>
  <c r="B45" i="19"/>
  <c r="E23"/>
  <c r="E22"/>
  <c r="E27" l="1"/>
  <c r="B48" s="1"/>
  <c r="B49"/>
  <c r="E25" i="18"/>
  <c r="B45"/>
  <c r="E23"/>
  <c r="E22"/>
  <c r="E27" l="1"/>
  <c r="B48" s="1"/>
  <c r="B49" s="1"/>
  <c r="E25" i="17"/>
  <c r="E23"/>
  <c r="E22"/>
  <c r="E27" l="1"/>
  <c r="B48" s="1"/>
  <c r="B49" l="1"/>
</calcChain>
</file>

<file path=xl/sharedStrings.xml><?xml version="1.0" encoding="utf-8"?>
<sst xmlns="http://schemas.openxmlformats.org/spreadsheetml/2006/main" count="257" uniqueCount="96">
  <si>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</si>
  <si>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</si>
  <si>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</si>
  <si>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</si>
  <si>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</si>
  <si>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</si>
  <si>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</si>
  <si>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</si>
  <si>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</si>
  <si>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</si>
  <si>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</si>
  <si>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</si>
  <si>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</si>
  <si>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</si>
  <si>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</si>
  <si>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</si>
  <si>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</si>
  <si>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</si>
  <si>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</si>
  <si>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</si>
  <si>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</si>
  <si>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</si>
  <si>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</si>
  <si>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</si>
  <si>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</si>
  <si>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</si>
  <si>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102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</si>
  <si>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Лаптиевой Тамары Александровны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</si>
  <si>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47 от 31.05.2015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</si>
  <si>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№49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</si>
  <si>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№102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</si>
  <si>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Стоимость материалов</t>
  </si>
  <si>
    <t>1 квартал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</si>
  <si>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</si>
  <si>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</si>
  <si>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>Заказчик -</t>
    </r>
    <r>
      <rPr>
        <b/>
        <sz val="10.5"/>
        <color theme="1"/>
        <rFont val="Times New Roman"/>
        <family val="1"/>
        <charset val="204"/>
      </rPr>
      <t xml:space="preserve"> Собственники МКД, в лице председателя совета дома Лаптиевой Т.А.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</si>
  <si>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</si>
  <si>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</si>
  <si>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</si>
  <si>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</si>
  <si>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- 268,3м2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</si>
  <si>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</si>
  <si>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</si>
  <si>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</si>
  <si>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</si>
  <si>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</si>
  <si>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Обработка подъездов опрыскивание 1 раз в неделю</t>
  </si>
  <si>
    <t>Предъявлено населению 15293,1</t>
  </si>
  <si>
    <t>за 1 квартал 2022 года</t>
  </si>
  <si>
    <t>"31" 03  2022 г.</t>
  </si>
  <si>
    <t xml:space="preserve">           2. Всего за период с "01" 01 2022 г. по "31" 03 2022 г. выполнено работ (оказано услуг) на общую сумму тринадцать тысяч семьсот восемьдесят девять рублей 56 копеек</t>
  </si>
  <si>
    <t>за 2 квартал 2022 года</t>
  </si>
  <si>
    <t>"30" 06  2022 г.</t>
  </si>
  <si>
    <t>2 квартал</t>
  </si>
  <si>
    <t>Бетонирование крыльца входа в подьезд (кв.3)</t>
  </si>
  <si>
    <t>ч/ч</t>
  </si>
  <si>
    <t>материал спишем в 3 кв., пропустили</t>
  </si>
  <si>
    <t xml:space="preserve">           2. Всего за период с "01" 04 2022 г. по "30" 06 2022 г. выполнено работ (оказано услуг) на общую сумму пятнадцать тысяч пятьдесят один  рубль 61 копейка</t>
  </si>
  <si>
    <t>за 3 квартал 2022 года</t>
  </si>
  <si>
    <t>"30" 09  2022 г.</t>
  </si>
  <si>
    <t>3 квартал</t>
  </si>
  <si>
    <t>материал спишем в 4 кв., пропустили  во 2кв</t>
  </si>
  <si>
    <t xml:space="preserve">           2. Всего за период с "01" 07 2022 г. по "30" 09 2022 г. выполнено работ (оказано услуг) на общую сумму пятнадцать тысяч триста сорок девять  рублей 44 копейки</t>
  </si>
  <si>
    <t>Предъявлено населению 16500,45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</si>
  <si>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</si>
  <si>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</si>
  <si>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</si>
  <si>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</si>
  <si>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</si>
  <si>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</si>
  <si>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</si>
  <si>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</si>
  <si>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</si>
  <si>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</si>
  <si>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</si>
  <si>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</si>
  <si>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Остаток средств на 01.01.2022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</si>
  <si>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</si>
  <si>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</si>
  <si>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</si>
  <si>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</si>
  <si>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</si>
  <si>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</si>
  <si>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</si>
  <si>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</si>
  <si>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за 4 квартал 2022 года</t>
  </si>
  <si>
    <t>"31" 12  2022 г.</t>
  </si>
  <si>
    <t>4 квартал</t>
  </si>
  <si>
    <t>Ремонт кровли (кв.6)</t>
  </si>
  <si>
    <t xml:space="preserve">Замена кодового  замка </t>
  </si>
  <si>
    <t>октябрь</t>
  </si>
  <si>
    <t>декабрь</t>
  </si>
  <si>
    <t xml:space="preserve">           2. Всего за период с "01" 10 2022 г. по "31" 12 2022 г. выполнено работ (оказано услуг) на общую сумму восемнадцать тысяч четыреста шестьдесят шесть рублей 39 копеек</t>
  </si>
  <si>
    <t>по ж.д. ул. Пролетарская, д. 102</t>
  </si>
  <si>
    <t>Начислено всего 63 587,1</t>
  </si>
  <si>
    <t>Непредвиденные работы -  12 ч/ч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</si>
</sst>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#,##0.00_ ;\-#,##0.00\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4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0" fontId="1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3" fontId="8" fillId="0" borderId="0" xfId="1" applyFont="1"/>
    <xf numFmtId="43" fontId="4" fillId="0" borderId="0" xfId="1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5" fillId="0" borderId="4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3" fontId="7" fillId="0" borderId="1" xfId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5" fontId="3" fillId="0" borderId="0" xfId="1" applyNumberFormat="1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165" fontId="7" fillId="0" borderId="1" xfId="1" applyNumberFormat="1" applyFont="1" applyBorder="1" applyAlignment="1">
      <alignment horizontal="center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/>
    <xf numFmtId="0" fontId="15" fillId="0" borderId="7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view="pageBreakPreview" topLeftCell="A19" zoomScaleSheetLayoutView="100" workbookViewId="0">
      <selection activeCell="D47" sqref="D47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0" t="s">
        <v>11</v>
      </c>
      <c r="B1" s="70"/>
      <c r="C1" s="70"/>
      <c r="D1" s="70"/>
      <c r="E1" s="70"/>
    </row>
    <row r="2" spans="1:5" ht="42.75" customHeight="1">
      <c r="A2" s="71" t="s">
        <v>12</v>
      </c>
      <c r="B2" s="72"/>
      <c r="C2" s="72"/>
      <c r="D2" s="72"/>
      <c r="E2" s="72"/>
    </row>
    <row r="3" spans="1:5" ht="18.75" customHeight="1">
      <c r="A3" s="73" t="s">
        <v>48</v>
      </c>
      <c r="B3" s="73"/>
      <c r="C3" s="73"/>
      <c r="D3" s="73"/>
      <c r="E3" s="73"/>
    </row>
    <row r="4" spans="1:5" s="1" customFormat="1" ht="15.75">
      <c r="A4" s="19" t="s">
        <v>13</v>
      </c>
      <c r="B4" s="4"/>
      <c r="C4" s="4"/>
      <c r="D4" s="75" t="s">
        <v>49</v>
      </c>
      <c r="E4" s="75"/>
    </row>
    <row r="5" spans="1:5">
      <c r="A5" s="22"/>
      <c r="B5" s="4"/>
      <c r="C5" s="4"/>
      <c r="D5" s="4"/>
      <c r="E5" s="4"/>
    </row>
    <row r="6" spans="1:5">
      <c r="A6" s="61" t="s">
        <v>0</v>
      </c>
      <c r="B6" s="61"/>
      <c r="C6" s="61"/>
      <c r="D6" s="61"/>
      <c r="E6" s="61"/>
    </row>
    <row r="7" spans="1:5">
      <c r="A7" s="74" t="s">
        <v>26</v>
      </c>
      <c r="B7" s="74"/>
      <c r="C7" s="74"/>
      <c r="D7" s="74"/>
      <c r="E7" s="74"/>
    </row>
    <row r="8" spans="1:5">
      <c r="A8" s="66" t="s">
        <v>1</v>
      </c>
      <c r="B8" s="66"/>
      <c r="C8" s="66"/>
      <c r="D8" s="66"/>
      <c r="E8" s="66"/>
    </row>
    <row r="9" spans="1:5" ht="19.5" customHeight="1">
      <c r="A9" s="61" t="s">
        <v>27</v>
      </c>
      <c r="B9" s="61"/>
      <c r="C9" s="61"/>
      <c r="D9" s="61"/>
      <c r="E9" s="61"/>
    </row>
    <row r="10" spans="1:5" ht="31.5" customHeight="1">
      <c r="A10" s="76" t="s">
        <v>14</v>
      </c>
      <c r="B10" s="77"/>
      <c r="C10" s="77"/>
      <c r="D10" s="77"/>
      <c r="E10" s="77"/>
    </row>
    <row r="11" spans="1:5" ht="33.75" customHeight="1">
      <c r="A11" s="61" t="s">
        <v>28</v>
      </c>
      <c r="B11" s="61"/>
      <c r="C11" s="61"/>
      <c r="D11" s="61"/>
      <c r="E11" s="61"/>
    </row>
    <row r="12" spans="1:5" ht="22.5" customHeight="1">
      <c r="A12" s="66" t="s">
        <v>15</v>
      </c>
      <c r="B12" s="67"/>
      <c r="C12" s="67"/>
      <c r="D12" s="67"/>
      <c r="E12" s="67"/>
    </row>
    <row r="13" spans="1:5" ht="16.5" customHeight="1">
      <c r="A13" s="61" t="s">
        <v>23</v>
      </c>
      <c r="B13" s="61"/>
      <c r="C13" s="61"/>
      <c r="D13" s="61"/>
      <c r="E13" s="61"/>
    </row>
    <row r="14" spans="1:5" ht="15.75" customHeight="1">
      <c r="A14" s="66" t="s">
        <v>2</v>
      </c>
      <c r="B14" s="67"/>
      <c r="C14" s="67"/>
      <c r="D14" s="67"/>
      <c r="E14" s="67"/>
    </row>
    <row r="15" spans="1:5">
      <c r="A15" s="61" t="s">
        <v>22</v>
      </c>
      <c r="B15" s="61"/>
      <c r="C15" s="61"/>
      <c r="D15" s="61"/>
      <c r="E15" s="61"/>
    </row>
    <row r="16" spans="1:5" ht="13.9" customHeight="1">
      <c r="A16" s="66" t="s">
        <v>16</v>
      </c>
      <c r="B16" s="67"/>
      <c r="C16" s="67"/>
      <c r="D16" s="67"/>
      <c r="E16" s="67"/>
    </row>
    <row r="17" spans="1:7" ht="36.75" customHeight="1">
      <c r="A17" s="61" t="s">
        <v>17</v>
      </c>
      <c r="B17" s="61"/>
      <c r="C17" s="61"/>
      <c r="D17" s="61"/>
      <c r="E17" s="61"/>
    </row>
    <row r="18" spans="1:7" ht="54.6" customHeight="1">
      <c r="A18" s="61" t="s">
        <v>29</v>
      </c>
      <c r="B18" s="61"/>
      <c r="C18" s="61"/>
      <c r="D18" s="61"/>
      <c r="E18" s="61"/>
    </row>
    <row r="19" spans="1:7" ht="32.450000000000003" customHeight="1">
      <c r="A19" s="68" t="s">
        <v>30</v>
      </c>
      <c r="B19" s="68"/>
      <c r="C19" s="68"/>
      <c r="D19" s="68"/>
      <c r="E19" s="68"/>
    </row>
    <row r="20" spans="1:7" ht="21.75" customHeight="1">
      <c r="A20" s="68"/>
      <c r="B20" s="68"/>
      <c r="C20" s="68"/>
      <c r="D20" s="68"/>
      <c r="E20" s="68"/>
      <c r="F20" s="2">
        <v>268.3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8" t="s">
        <v>45</v>
      </c>
      <c r="B22" s="9" t="s">
        <v>43</v>
      </c>
      <c r="C22" s="3" t="s">
        <v>4</v>
      </c>
      <c r="D22" s="3">
        <v>13.2</v>
      </c>
      <c r="E22" s="8">
        <f>D22*F20*G20</f>
        <v>10624.68</v>
      </c>
    </row>
    <row r="23" spans="1:7">
      <c r="A23" s="7" t="s">
        <v>44</v>
      </c>
      <c r="B23" s="9" t="s">
        <v>24</v>
      </c>
      <c r="C23" s="3" t="s">
        <v>4</v>
      </c>
      <c r="D23" s="3">
        <v>3.6</v>
      </c>
      <c r="E23" s="8">
        <f>D23*F20*G20</f>
        <v>2897.6400000000003</v>
      </c>
    </row>
    <row r="24" spans="1:7">
      <c r="A24" s="7" t="s">
        <v>31</v>
      </c>
      <c r="B24" s="9" t="s">
        <v>32</v>
      </c>
      <c r="C24" s="3" t="s">
        <v>33</v>
      </c>
      <c r="D24" s="3"/>
      <c r="E24" s="8">
        <v>0</v>
      </c>
    </row>
    <row r="25" spans="1:7" ht="30">
      <c r="A25" s="7" t="s">
        <v>46</v>
      </c>
      <c r="B25" s="9" t="s">
        <v>32</v>
      </c>
      <c r="C25" s="3" t="s">
        <v>4</v>
      </c>
      <c r="D25" s="3"/>
      <c r="E25" s="8">
        <f>89.08*3</f>
        <v>267.24</v>
      </c>
    </row>
    <row r="26" spans="1:7">
      <c r="A26" s="7"/>
      <c r="B26" s="9"/>
      <c r="C26" s="3"/>
      <c r="D26" s="3"/>
      <c r="E26" s="8"/>
    </row>
    <row r="27" spans="1:7" s="14" customFormat="1" ht="14.25">
      <c r="A27" s="10" t="s">
        <v>25</v>
      </c>
      <c r="B27" s="11"/>
      <c r="C27" s="12"/>
      <c r="D27" s="12"/>
      <c r="E27" s="13">
        <f>SUM(E22:E26)</f>
        <v>13789.56</v>
      </c>
    </row>
    <row r="29" spans="1:7" ht="42" customHeight="1">
      <c r="A29" s="69" t="s">
        <v>50</v>
      </c>
      <c r="B29" s="69"/>
      <c r="C29" s="69"/>
      <c r="D29" s="69"/>
      <c r="E29" s="69"/>
    </row>
    <row r="30" spans="1:7" ht="35.25" customHeight="1">
      <c r="A30" s="61" t="s">
        <v>21</v>
      </c>
      <c r="B30" s="61"/>
      <c r="C30" s="61"/>
      <c r="D30" s="61"/>
      <c r="E30" s="61"/>
    </row>
    <row r="31" spans="1:7" ht="16.5" customHeight="1">
      <c r="A31" s="61" t="s">
        <v>20</v>
      </c>
      <c r="B31" s="61"/>
      <c r="C31" s="61"/>
      <c r="D31" s="61"/>
      <c r="E31" s="61"/>
    </row>
    <row r="32" spans="1:7" ht="28.5" customHeight="1">
      <c r="A32" s="61" t="s">
        <v>36</v>
      </c>
      <c r="B32" s="61"/>
      <c r="C32" s="61"/>
      <c r="D32" s="61"/>
      <c r="E32" s="61"/>
    </row>
    <row r="33" spans="1:5">
      <c r="A33" s="61" t="s">
        <v>18</v>
      </c>
      <c r="B33" s="61"/>
      <c r="C33" s="61"/>
      <c r="D33" s="61"/>
      <c r="E33" s="61"/>
    </row>
    <row r="34" spans="1:5">
      <c r="A34" s="65" t="s">
        <v>5</v>
      </c>
      <c r="B34" s="65"/>
      <c r="C34" s="65"/>
      <c r="D34" s="65"/>
      <c r="E34" s="65"/>
    </row>
    <row r="35" spans="1:5">
      <c r="A35" s="61" t="s">
        <v>18</v>
      </c>
      <c r="B35" s="61"/>
      <c r="C35" s="61"/>
      <c r="D35" s="61"/>
      <c r="E35" s="61"/>
    </row>
    <row r="36" spans="1:5" ht="13.9" customHeight="1">
      <c r="A36" s="62" t="s">
        <v>34</v>
      </c>
      <c r="B36" s="62"/>
      <c r="C36" s="62"/>
      <c r="D36" s="62"/>
      <c r="E36" s="5"/>
    </row>
    <row r="37" spans="1:5">
      <c r="B37" s="63" t="s">
        <v>19</v>
      </c>
      <c r="C37" s="63"/>
      <c r="D37" s="63"/>
      <c r="E37" s="6" t="s">
        <v>6</v>
      </c>
    </row>
    <row r="38" spans="1:5">
      <c r="A38" s="21"/>
      <c r="B38" s="21"/>
      <c r="C38" s="21"/>
      <c r="D38" s="21"/>
      <c r="E38" s="21"/>
    </row>
    <row r="39" spans="1:5" ht="13.9" customHeight="1">
      <c r="A39" s="64" t="s">
        <v>35</v>
      </c>
      <c r="B39" s="64"/>
      <c r="C39" s="64"/>
      <c r="D39" s="64"/>
      <c r="E39" s="5"/>
    </row>
    <row r="40" spans="1:5">
      <c r="B40" s="63" t="s">
        <v>19</v>
      </c>
      <c r="C40" s="63"/>
      <c r="D40" s="63"/>
      <c r="E40" s="6" t="s">
        <v>6</v>
      </c>
    </row>
    <row r="43" spans="1:5">
      <c r="A43" s="16" t="s">
        <v>40</v>
      </c>
    </row>
    <row r="44" spans="1:5">
      <c r="A44" s="14" t="s">
        <v>37</v>
      </c>
    </row>
    <row r="45" spans="1:5">
      <c r="A45" s="14" t="s">
        <v>42</v>
      </c>
      <c r="B45" s="23">
        <v>3900.71</v>
      </c>
    </row>
    <row r="46" spans="1:5" ht="31.5">
      <c r="A46" s="17" t="s">
        <v>47</v>
      </c>
      <c r="B46" s="24"/>
    </row>
    <row r="47" spans="1:5">
      <c r="A47" s="2" t="s">
        <v>38</v>
      </c>
      <c r="B47" s="24">
        <v>14591.4</v>
      </c>
    </row>
    <row r="48" spans="1:5" ht="30">
      <c r="A48" s="20" t="s">
        <v>41</v>
      </c>
      <c r="B48" s="24">
        <f>E27</f>
        <v>13789.56</v>
      </c>
    </row>
    <row r="49" spans="1:2">
      <c r="A49" s="15" t="s">
        <v>39</v>
      </c>
      <c r="B49" s="23">
        <f>B45+B47-B48</f>
        <v>4702.5500000000011</v>
      </c>
    </row>
  </sheetData>
  <mergeCells count="30">
    <mergeCell ref="A14:E14"/>
    <mergeCell ref="A1:E1"/>
    <mergeCell ref="A2:E2"/>
    <mergeCell ref="A3:E3"/>
    <mergeCell ref="A6:E6"/>
    <mergeCell ref="A7:E7"/>
    <mergeCell ref="A8:E8"/>
    <mergeCell ref="D4:E4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9"/>
  <sheetViews>
    <sheetView view="pageBreakPreview" topLeftCell="A19" zoomScaleSheetLayoutView="100" workbookViewId="0">
      <selection activeCell="G25" sqref="G25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0" t="s">
        <v>11</v>
      </c>
      <c r="B1" s="70"/>
      <c r="C1" s="70"/>
      <c r="D1" s="70"/>
      <c r="E1" s="70"/>
    </row>
    <row r="2" spans="1:5" ht="42.75" customHeight="1">
      <c r="A2" s="71" t="s">
        <v>12</v>
      </c>
      <c r="B2" s="72"/>
      <c r="C2" s="72"/>
      <c r="D2" s="72"/>
      <c r="E2" s="72"/>
    </row>
    <row r="3" spans="1:5" ht="18.75" customHeight="1">
      <c r="A3" s="73" t="s">
        <v>51</v>
      </c>
      <c r="B3" s="73"/>
      <c r="C3" s="73"/>
      <c r="D3" s="73"/>
      <c r="E3" s="73"/>
    </row>
    <row r="4" spans="1:5" s="1" customFormat="1" ht="15.75">
      <c r="A4" s="19" t="s">
        <v>13</v>
      </c>
      <c r="B4" s="4"/>
      <c r="C4" s="4"/>
      <c r="D4" s="75" t="s">
        <v>52</v>
      </c>
      <c r="E4" s="75"/>
    </row>
    <row r="5" spans="1:5">
      <c r="A5" s="26"/>
      <c r="B5" s="4"/>
      <c r="C5" s="4"/>
      <c r="D5" s="4"/>
      <c r="E5" s="4"/>
    </row>
    <row r="6" spans="1:5">
      <c r="A6" s="61" t="s">
        <v>0</v>
      </c>
      <c r="B6" s="61"/>
      <c r="C6" s="61"/>
      <c r="D6" s="61"/>
      <c r="E6" s="61"/>
    </row>
    <row r="7" spans="1:5">
      <c r="A7" s="74" t="s">
        <v>26</v>
      </c>
      <c r="B7" s="74"/>
      <c r="C7" s="74"/>
      <c r="D7" s="74"/>
      <c r="E7" s="74"/>
    </row>
    <row r="8" spans="1:5">
      <c r="A8" s="66" t="s">
        <v>1</v>
      </c>
      <c r="B8" s="66"/>
      <c r="C8" s="66"/>
      <c r="D8" s="66"/>
      <c r="E8" s="66"/>
    </row>
    <row r="9" spans="1:5" ht="19.5" customHeight="1">
      <c r="A9" s="61" t="s">
        <v>27</v>
      </c>
      <c r="B9" s="61"/>
      <c r="C9" s="61"/>
      <c r="D9" s="61"/>
      <c r="E9" s="61"/>
    </row>
    <row r="10" spans="1:5" ht="31.5" customHeight="1">
      <c r="A10" s="76" t="s">
        <v>14</v>
      </c>
      <c r="B10" s="77"/>
      <c r="C10" s="77"/>
      <c r="D10" s="77"/>
      <c r="E10" s="77"/>
    </row>
    <row r="11" spans="1:5" ht="33.75" customHeight="1">
      <c r="A11" s="61" t="s">
        <v>28</v>
      </c>
      <c r="B11" s="61"/>
      <c r="C11" s="61"/>
      <c r="D11" s="61"/>
      <c r="E11" s="61"/>
    </row>
    <row r="12" spans="1:5" ht="22.5" customHeight="1">
      <c r="A12" s="66" t="s">
        <v>15</v>
      </c>
      <c r="B12" s="67"/>
      <c r="C12" s="67"/>
      <c r="D12" s="67"/>
      <c r="E12" s="67"/>
    </row>
    <row r="13" spans="1:5" ht="16.5" customHeight="1">
      <c r="A13" s="61" t="s">
        <v>23</v>
      </c>
      <c r="B13" s="61"/>
      <c r="C13" s="61"/>
      <c r="D13" s="61"/>
      <c r="E13" s="61"/>
    </row>
    <row r="14" spans="1:5" ht="15.75" customHeight="1">
      <c r="A14" s="66" t="s">
        <v>2</v>
      </c>
      <c r="B14" s="67"/>
      <c r="C14" s="67"/>
      <c r="D14" s="67"/>
      <c r="E14" s="67"/>
    </row>
    <row r="15" spans="1:5">
      <c r="A15" s="61" t="s">
        <v>22</v>
      </c>
      <c r="B15" s="61"/>
      <c r="C15" s="61"/>
      <c r="D15" s="61"/>
      <c r="E15" s="61"/>
    </row>
    <row r="16" spans="1:5" ht="13.9" customHeight="1">
      <c r="A16" s="66" t="s">
        <v>16</v>
      </c>
      <c r="B16" s="67"/>
      <c r="C16" s="67"/>
      <c r="D16" s="67"/>
      <c r="E16" s="67"/>
    </row>
    <row r="17" spans="1:7" ht="36.75" customHeight="1">
      <c r="A17" s="61" t="s">
        <v>17</v>
      </c>
      <c r="B17" s="61"/>
      <c r="C17" s="61"/>
      <c r="D17" s="61"/>
      <c r="E17" s="61"/>
    </row>
    <row r="18" spans="1:7" ht="54.6" customHeight="1">
      <c r="A18" s="61" t="s">
        <v>29</v>
      </c>
      <c r="B18" s="61"/>
      <c r="C18" s="61"/>
      <c r="D18" s="61"/>
      <c r="E18" s="61"/>
    </row>
    <row r="19" spans="1:7" ht="32.450000000000003" customHeight="1">
      <c r="A19" s="68" t="s">
        <v>30</v>
      </c>
      <c r="B19" s="68"/>
      <c r="C19" s="68"/>
      <c r="D19" s="68"/>
      <c r="E19" s="68"/>
    </row>
    <row r="20" spans="1:7" ht="21.75" customHeight="1">
      <c r="A20" s="68"/>
      <c r="B20" s="68"/>
      <c r="C20" s="68"/>
      <c r="D20" s="68"/>
      <c r="E20" s="68"/>
      <c r="F20" s="2">
        <v>268.3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8" t="s">
        <v>45</v>
      </c>
      <c r="B22" s="9" t="s">
        <v>43</v>
      </c>
      <c r="C22" s="3" t="s">
        <v>4</v>
      </c>
      <c r="D22" s="3">
        <v>13.2</v>
      </c>
      <c r="E22" s="8">
        <f>D22*F20*G20</f>
        <v>10624.68</v>
      </c>
    </row>
    <row r="23" spans="1:7">
      <c r="A23" s="7" t="s">
        <v>44</v>
      </c>
      <c r="B23" s="9" t="s">
        <v>24</v>
      </c>
      <c r="C23" s="3" t="s">
        <v>4</v>
      </c>
      <c r="D23" s="3">
        <v>3.6</v>
      </c>
      <c r="E23" s="8">
        <f>D23*F20*G20</f>
        <v>2897.6400000000003</v>
      </c>
    </row>
    <row r="24" spans="1:7">
      <c r="A24" s="7" t="s">
        <v>31</v>
      </c>
      <c r="B24" s="9" t="s">
        <v>53</v>
      </c>
      <c r="C24" s="3" t="s">
        <v>33</v>
      </c>
      <c r="D24" s="3"/>
      <c r="E24" s="8">
        <v>0</v>
      </c>
    </row>
    <row r="25" spans="1:7" ht="30">
      <c r="A25" s="28" t="s">
        <v>54</v>
      </c>
      <c r="B25" s="9" t="s">
        <v>53</v>
      </c>
      <c r="C25" s="3" t="s">
        <v>55</v>
      </c>
      <c r="D25" s="3">
        <v>7</v>
      </c>
      <c r="E25" s="8">
        <f>D25*218.47</f>
        <v>1529.29</v>
      </c>
      <c r="G25" s="2" t="s">
        <v>56</v>
      </c>
    </row>
    <row r="26" spans="1:7" ht="14.25" customHeight="1">
      <c r="A26" s="7"/>
      <c r="B26" s="9"/>
      <c r="C26" s="3"/>
      <c r="D26" s="3"/>
      <c r="E26" s="8"/>
    </row>
    <row r="27" spans="1:7" s="14" customFormat="1" ht="14.25">
      <c r="A27" s="10" t="s">
        <v>25</v>
      </c>
      <c r="B27" s="11"/>
      <c r="C27" s="12"/>
      <c r="D27" s="12"/>
      <c r="E27" s="13">
        <f>SUM(E22:E26)</f>
        <v>15051.61</v>
      </c>
    </row>
    <row r="29" spans="1:7" ht="42" customHeight="1">
      <c r="A29" s="69" t="s">
        <v>57</v>
      </c>
      <c r="B29" s="69"/>
      <c r="C29" s="69"/>
      <c r="D29" s="69"/>
      <c r="E29" s="69"/>
    </row>
    <row r="30" spans="1:7" ht="35.25" customHeight="1">
      <c r="A30" s="61" t="s">
        <v>21</v>
      </c>
      <c r="B30" s="61"/>
      <c r="C30" s="61"/>
      <c r="D30" s="61"/>
      <c r="E30" s="61"/>
    </row>
    <row r="31" spans="1:7" ht="16.5" customHeight="1">
      <c r="A31" s="61" t="s">
        <v>20</v>
      </c>
      <c r="B31" s="61"/>
      <c r="C31" s="61"/>
      <c r="D31" s="61"/>
      <c r="E31" s="61"/>
    </row>
    <row r="32" spans="1:7" ht="28.5" customHeight="1">
      <c r="A32" s="61" t="s">
        <v>36</v>
      </c>
      <c r="B32" s="61"/>
      <c r="C32" s="61"/>
      <c r="D32" s="61"/>
      <c r="E32" s="61"/>
    </row>
    <row r="33" spans="1:5">
      <c r="A33" s="61" t="s">
        <v>18</v>
      </c>
      <c r="B33" s="61"/>
      <c r="C33" s="61"/>
      <c r="D33" s="61"/>
      <c r="E33" s="61"/>
    </row>
    <row r="34" spans="1:5">
      <c r="A34" s="65" t="s">
        <v>5</v>
      </c>
      <c r="B34" s="65"/>
      <c r="C34" s="65"/>
      <c r="D34" s="65"/>
      <c r="E34" s="65"/>
    </row>
    <row r="35" spans="1:5">
      <c r="A35" s="61" t="s">
        <v>18</v>
      </c>
      <c r="B35" s="61"/>
      <c r="C35" s="61"/>
      <c r="D35" s="61"/>
      <c r="E35" s="61"/>
    </row>
    <row r="36" spans="1:5" ht="13.9" customHeight="1">
      <c r="A36" s="62" t="s">
        <v>34</v>
      </c>
      <c r="B36" s="62"/>
      <c r="C36" s="62"/>
      <c r="D36" s="62"/>
      <c r="E36" s="5"/>
    </row>
    <row r="37" spans="1:5">
      <c r="B37" s="63" t="s">
        <v>19</v>
      </c>
      <c r="C37" s="63"/>
      <c r="D37" s="63"/>
      <c r="E37" s="6" t="s">
        <v>6</v>
      </c>
    </row>
    <row r="38" spans="1:5">
      <c r="A38" s="25"/>
      <c r="B38" s="25"/>
      <c r="C38" s="25"/>
      <c r="D38" s="25"/>
      <c r="E38" s="25"/>
    </row>
    <row r="39" spans="1:5" ht="13.9" customHeight="1">
      <c r="A39" s="64" t="s">
        <v>35</v>
      </c>
      <c r="B39" s="64"/>
      <c r="C39" s="64"/>
      <c r="D39" s="64"/>
      <c r="E39" s="5"/>
    </row>
    <row r="40" spans="1:5">
      <c r="B40" s="63" t="s">
        <v>19</v>
      </c>
      <c r="C40" s="63"/>
      <c r="D40" s="63"/>
      <c r="E40" s="6" t="s">
        <v>6</v>
      </c>
    </row>
    <row r="43" spans="1:5">
      <c r="A43" s="16" t="s">
        <v>40</v>
      </c>
    </row>
    <row r="44" spans="1:5">
      <c r="A44" s="14" t="s">
        <v>37</v>
      </c>
    </row>
    <row r="45" spans="1:5">
      <c r="A45" s="14" t="s">
        <v>42</v>
      </c>
      <c r="B45" s="23">
        <f>'1кв'!B49</f>
        <v>4702.5500000000011</v>
      </c>
    </row>
    <row r="46" spans="1:5" ht="31.5">
      <c r="A46" s="17" t="s">
        <v>47</v>
      </c>
      <c r="B46" s="24"/>
    </row>
    <row r="47" spans="1:5">
      <c r="A47" s="2" t="s">
        <v>38</v>
      </c>
      <c r="B47" s="24">
        <v>15924.5</v>
      </c>
    </row>
    <row r="48" spans="1:5" ht="30">
      <c r="A48" s="27" t="s">
        <v>41</v>
      </c>
      <c r="B48" s="24">
        <f>E27</f>
        <v>15051.61</v>
      </c>
    </row>
    <row r="49" spans="1:2">
      <c r="A49" s="15" t="s">
        <v>39</v>
      </c>
      <c r="B49" s="23">
        <f>B45+B47-B48</f>
        <v>5575.4400000000023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9"/>
  <sheetViews>
    <sheetView view="pageBreakPreview" topLeftCell="A19" zoomScaleSheetLayoutView="100" workbookViewId="0">
      <selection activeCell="B48" sqref="B48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0" t="s">
        <v>11</v>
      </c>
      <c r="B1" s="70"/>
      <c r="C1" s="70"/>
      <c r="D1" s="70"/>
      <c r="E1" s="70"/>
    </row>
    <row r="2" spans="1:5" ht="42.75" customHeight="1">
      <c r="A2" s="71" t="s">
        <v>12</v>
      </c>
      <c r="B2" s="72"/>
      <c r="C2" s="72"/>
      <c r="D2" s="72"/>
      <c r="E2" s="72"/>
    </row>
    <row r="3" spans="1:5" ht="18.75" customHeight="1">
      <c r="A3" s="73" t="s">
        <v>58</v>
      </c>
      <c r="B3" s="73"/>
      <c r="C3" s="73"/>
      <c r="D3" s="73"/>
      <c r="E3" s="73"/>
    </row>
    <row r="4" spans="1:5" s="1" customFormat="1" ht="15.75">
      <c r="A4" s="19" t="s">
        <v>13</v>
      </c>
      <c r="B4" s="4"/>
      <c r="C4" s="4"/>
      <c r="D4" s="75" t="s">
        <v>59</v>
      </c>
      <c r="E4" s="75"/>
    </row>
    <row r="5" spans="1:5">
      <c r="A5" s="30"/>
      <c r="B5" s="4"/>
      <c r="C5" s="4"/>
      <c r="D5" s="4"/>
      <c r="E5" s="4"/>
    </row>
    <row r="6" spans="1:5">
      <c r="A6" s="61" t="s">
        <v>0</v>
      </c>
      <c r="B6" s="61"/>
      <c r="C6" s="61"/>
      <c r="D6" s="61"/>
      <c r="E6" s="61"/>
    </row>
    <row r="7" spans="1:5">
      <c r="A7" s="74" t="s">
        <v>26</v>
      </c>
      <c r="B7" s="74"/>
      <c r="C7" s="74"/>
      <c r="D7" s="74"/>
      <c r="E7" s="74"/>
    </row>
    <row r="8" spans="1:5">
      <c r="A8" s="66" t="s">
        <v>1</v>
      </c>
      <c r="B8" s="66"/>
      <c r="C8" s="66"/>
      <c r="D8" s="66"/>
      <c r="E8" s="66"/>
    </row>
    <row r="9" spans="1:5" ht="19.5" customHeight="1">
      <c r="A9" s="61" t="s">
        <v>27</v>
      </c>
      <c r="B9" s="61"/>
      <c r="C9" s="61"/>
      <c r="D9" s="61"/>
      <c r="E9" s="61"/>
    </row>
    <row r="10" spans="1:5" ht="31.5" customHeight="1">
      <c r="A10" s="76" t="s">
        <v>14</v>
      </c>
      <c r="B10" s="77"/>
      <c r="C10" s="77"/>
      <c r="D10" s="77"/>
      <c r="E10" s="77"/>
    </row>
    <row r="11" spans="1:5" ht="33.75" customHeight="1">
      <c r="A11" s="61" t="s">
        <v>28</v>
      </c>
      <c r="B11" s="61"/>
      <c r="C11" s="61"/>
      <c r="D11" s="61"/>
      <c r="E11" s="61"/>
    </row>
    <row r="12" spans="1:5" ht="22.5" customHeight="1">
      <c r="A12" s="66" t="s">
        <v>15</v>
      </c>
      <c r="B12" s="67"/>
      <c r="C12" s="67"/>
      <c r="D12" s="67"/>
      <c r="E12" s="67"/>
    </row>
    <row r="13" spans="1:5" ht="16.5" customHeight="1">
      <c r="A13" s="61" t="s">
        <v>23</v>
      </c>
      <c r="B13" s="61"/>
      <c r="C13" s="61"/>
      <c r="D13" s="61"/>
      <c r="E13" s="61"/>
    </row>
    <row r="14" spans="1:5" ht="15.75" customHeight="1">
      <c r="A14" s="66" t="s">
        <v>2</v>
      </c>
      <c r="B14" s="67"/>
      <c r="C14" s="67"/>
      <c r="D14" s="67"/>
      <c r="E14" s="67"/>
    </row>
    <row r="15" spans="1:5">
      <c r="A15" s="61" t="s">
        <v>22</v>
      </c>
      <c r="B15" s="61"/>
      <c r="C15" s="61"/>
      <c r="D15" s="61"/>
      <c r="E15" s="61"/>
    </row>
    <row r="16" spans="1:5" ht="13.9" customHeight="1">
      <c r="A16" s="66" t="s">
        <v>16</v>
      </c>
      <c r="B16" s="67"/>
      <c r="C16" s="67"/>
      <c r="D16" s="67"/>
      <c r="E16" s="67"/>
    </row>
    <row r="17" spans="1:7" ht="36.75" customHeight="1">
      <c r="A17" s="61" t="s">
        <v>17</v>
      </c>
      <c r="B17" s="61"/>
      <c r="C17" s="61"/>
      <c r="D17" s="61"/>
      <c r="E17" s="61"/>
    </row>
    <row r="18" spans="1:7" ht="60" customHeight="1">
      <c r="A18" s="61" t="s">
        <v>29</v>
      </c>
      <c r="B18" s="61"/>
      <c r="C18" s="61"/>
      <c r="D18" s="61"/>
      <c r="E18" s="61"/>
    </row>
    <row r="19" spans="1:7" ht="32.450000000000003" customHeight="1">
      <c r="A19" s="68" t="s">
        <v>30</v>
      </c>
      <c r="B19" s="68"/>
      <c r="C19" s="68"/>
      <c r="D19" s="68"/>
      <c r="E19" s="68"/>
    </row>
    <row r="20" spans="1:7" ht="21.75" customHeight="1">
      <c r="A20" s="68"/>
      <c r="B20" s="68"/>
      <c r="C20" s="68"/>
      <c r="D20" s="68"/>
      <c r="E20" s="68"/>
      <c r="F20" s="2">
        <v>268.3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8" t="s">
        <v>45</v>
      </c>
      <c r="B22" s="9" t="s">
        <v>43</v>
      </c>
      <c r="C22" s="3" t="s">
        <v>4</v>
      </c>
      <c r="D22" s="3">
        <v>15.17</v>
      </c>
      <c r="E22" s="8">
        <f>D22*F20*G20</f>
        <v>12210.333000000001</v>
      </c>
    </row>
    <row r="23" spans="1:7">
      <c r="A23" s="7" t="s">
        <v>44</v>
      </c>
      <c r="B23" s="9" t="s">
        <v>24</v>
      </c>
      <c r="C23" s="3" t="s">
        <v>4</v>
      </c>
      <c r="D23" s="3">
        <v>3.9</v>
      </c>
      <c r="E23" s="8">
        <f>D23*F20*G20</f>
        <v>3139.1100000000006</v>
      </c>
    </row>
    <row r="24" spans="1:7">
      <c r="A24" s="7" t="s">
        <v>31</v>
      </c>
      <c r="B24" s="9" t="s">
        <v>60</v>
      </c>
      <c r="C24" s="3" t="s">
        <v>33</v>
      </c>
      <c r="D24" s="3"/>
      <c r="E24" s="8">
        <v>0</v>
      </c>
    </row>
    <row r="25" spans="1:7">
      <c r="A25" s="28"/>
      <c r="B25" s="9"/>
      <c r="C25" s="3"/>
      <c r="D25" s="3"/>
      <c r="E25" s="8"/>
      <c r="G25" s="2" t="s">
        <v>61</v>
      </c>
    </row>
    <row r="26" spans="1:7" ht="14.25" customHeight="1">
      <c r="A26" s="7"/>
      <c r="B26" s="9"/>
      <c r="C26" s="3"/>
      <c r="D26" s="3"/>
      <c r="E26" s="8"/>
    </row>
    <row r="27" spans="1:7" s="14" customFormat="1" ht="14.25">
      <c r="A27" s="10" t="s">
        <v>25</v>
      </c>
      <c r="B27" s="11"/>
      <c r="C27" s="12"/>
      <c r="D27" s="12"/>
      <c r="E27" s="13">
        <f>SUM(E22:E26)</f>
        <v>15349.443000000001</v>
      </c>
    </row>
    <row r="29" spans="1:7" ht="42" customHeight="1">
      <c r="A29" s="69" t="s">
        <v>62</v>
      </c>
      <c r="B29" s="69"/>
      <c r="C29" s="69"/>
      <c r="D29" s="69"/>
      <c r="E29" s="69"/>
    </row>
    <row r="30" spans="1:7" ht="35.25" customHeight="1">
      <c r="A30" s="61" t="s">
        <v>21</v>
      </c>
      <c r="B30" s="61"/>
      <c r="C30" s="61"/>
      <c r="D30" s="61"/>
      <c r="E30" s="61"/>
    </row>
    <row r="31" spans="1:7" ht="16.5" customHeight="1">
      <c r="A31" s="61" t="s">
        <v>20</v>
      </c>
      <c r="B31" s="61"/>
      <c r="C31" s="61"/>
      <c r="D31" s="61"/>
      <c r="E31" s="61"/>
    </row>
    <row r="32" spans="1:7" ht="28.5" customHeight="1">
      <c r="A32" s="61" t="s">
        <v>36</v>
      </c>
      <c r="B32" s="61"/>
      <c r="C32" s="61"/>
      <c r="D32" s="61"/>
      <c r="E32" s="61"/>
    </row>
    <row r="33" spans="1:5">
      <c r="A33" s="61" t="s">
        <v>18</v>
      </c>
      <c r="B33" s="61"/>
      <c r="C33" s="61"/>
      <c r="D33" s="61"/>
      <c r="E33" s="61"/>
    </row>
    <row r="34" spans="1:5">
      <c r="A34" s="65" t="s">
        <v>5</v>
      </c>
      <c r="B34" s="65"/>
      <c r="C34" s="65"/>
      <c r="D34" s="65"/>
      <c r="E34" s="65"/>
    </row>
    <row r="35" spans="1:5">
      <c r="A35" s="61" t="s">
        <v>18</v>
      </c>
      <c r="B35" s="61"/>
      <c r="C35" s="61"/>
      <c r="D35" s="61"/>
      <c r="E35" s="61"/>
    </row>
    <row r="36" spans="1:5" ht="13.9" customHeight="1">
      <c r="A36" s="62" t="s">
        <v>34</v>
      </c>
      <c r="B36" s="62"/>
      <c r="C36" s="62"/>
      <c r="D36" s="62"/>
      <c r="E36" s="5"/>
    </row>
    <row r="37" spans="1:5">
      <c r="B37" s="63" t="s">
        <v>19</v>
      </c>
      <c r="C37" s="63"/>
      <c r="D37" s="63"/>
      <c r="E37" s="6" t="s">
        <v>6</v>
      </c>
    </row>
    <row r="38" spans="1:5">
      <c r="A38" s="29"/>
      <c r="B38" s="29"/>
      <c r="C38" s="29"/>
      <c r="D38" s="29"/>
      <c r="E38" s="29"/>
    </row>
    <row r="39" spans="1:5" ht="13.9" customHeight="1">
      <c r="A39" s="64" t="s">
        <v>35</v>
      </c>
      <c r="B39" s="64"/>
      <c r="C39" s="64"/>
      <c r="D39" s="64"/>
      <c r="E39" s="5"/>
    </row>
    <row r="40" spans="1:5">
      <c r="B40" s="63" t="s">
        <v>19</v>
      </c>
      <c r="C40" s="63"/>
      <c r="D40" s="63"/>
      <c r="E40" s="6" t="s">
        <v>6</v>
      </c>
    </row>
    <row r="43" spans="1:5">
      <c r="A43" s="16" t="s">
        <v>40</v>
      </c>
    </row>
    <row r="44" spans="1:5">
      <c r="A44" s="14" t="s">
        <v>37</v>
      </c>
    </row>
    <row r="45" spans="1:5">
      <c r="A45" s="14" t="s">
        <v>42</v>
      </c>
      <c r="B45" s="23">
        <f>'2кв'!B49</f>
        <v>5575.4400000000023</v>
      </c>
    </row>
    <row r="46" spans="1:5" ht="31.5">
      <c r="A46" s="17" t="s">
        <v>63</v>
      </c>
      <c r="B46" s="24"/>
    </row>
    <row r="47" spans="1:5">
      <c r="A47" s="2" t="s">
        <v>38</v>
      </c>
      <c r="B47" s="24">
        <v>16098</v>
      </c>
    </row>
    <row r="48" spans="1:5" ht="30">
      <c r="A48" s="31" t="s">
        <v>41</v>
      </c>
      <c r="B48" s="24">
        <f>E27</f>
        <v>15349.443000000001</v>
      </c>
    </row>
    <row r="49" spans="1:2">
      <c r="A49" s="15" t="s">
        <v>39</v>
      </c>
      <c r="B49" s="23">
        <f>B45+B47-B48</f>
        <v>6323.9970000000012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topLeftCell="A28" zoomScaleSheetLayoutView="100" workbookViewId="0">
      <selection activeCell="H17" sqref="H17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0" t="s">
        <v>11</v>
      </c>
      <c r="B1" s="70"/>
      <c r="C1" s="70"/>
      <c r="D1" s="70"/>
      <c r="E1" s="70"/>
    </row>
    <row r="2" spans="1:5" ht="42.75" customHeight="1">
      <c r="A2" s="71" t="s">
        <v>12</v>
      </c>
      <c r="B2" s="72"/>
      <c r="C2" s="72"/>
      <c r="D2" s="72"/>
      <c r="E2" s="72"/>
    </row>
    <row r="3" spans="1:5" ht="18.75" customHeight="1">
      <c r="A3" s="73" t="s">
        <v>85</v>
      </c>
      <c r="B3" s="73"/>
      <c r="C3" s="73"/>
      <c r="D3" s="73"/>
      <c r="E3" s="73"/>
    </row>
    <row r="4" spans="1:5" s="1" customFormat="1" ht="15.75">
      <c r="A4" s="19" t="s">
        <v>13</v>
      </c>
      <c r="B4" s="4"/>
      <c r="C4" s="4"/>
      <c r="D4" s="75" t="s">
        <v>86</v>
      </c>
      <c r="E4" s="75"/>
    </row>
    <row r="5" spans="1:5">
      <c r="A5" s="33"/>
      <c r="B5" s="4"/>
      <c r="C5" s="4"/>
      <c r="D5" s="4"/>
      <c r="E5" s="4"/>
    </row>
    <row r="6" spans="1:5">
      <c r="A6" s="61" t="s">
        <v>0</v>
      </c>
      <c r="B6" s="61"/>
      <c r="C6" s="61"/>
      <c r="D6" s="61"/>
      <c r="E6" s="61"/>
    </row>
    <row r="7" spans="1:5">
      <c r="A7" s="74" t="s">
        <v>26</v>
      </c>
      <c r="B7" s="74"/>
      <c r="C7" s="74"/>
      <c r="D7" s="74"/>
      <c r="E7" s="74"/>
    </row>
    <row r="8" spans="1:5">
      <c r="A8" s="66" t="s">
        <v>1</v>
      </c>
      <c r="B8" s="66"/>
      <c r="C8" s="66"/>
      <c r="D8" s="66"/>
      <c r="E8" s="66"/>
    </row>
    <row r="9" spans="1:5" ht="19.5" customHeight="1">
      <c r="A9" s="61" t="s">
        <v>27</v>
      </c>
      <c r="B9" s="61"/>
      <c r="C9" s="61"/>
      <c r="D9" s="61"/>
      <c r="E9" s="61"/>
    </row>
    <row r="10" spans="1:5" ht="31.5" customHeight="1">
      <c r="A10" s="76" t="s">
        <v>14</v>
      </c>
      <c r="B10" s="77"/>
      <c r="C10" s="77"/>
      <c r="D10" s="77"/>
      <c r="E10" s="77"/>
    </row>
    <row r="11" spans="1:5" ht="33.75" customHeight="1">
      <c r="A11" s="61" t="s">
        <v>28</v>
      </c>
      <c r="B11" s="61"/>
      <c r="C11" s="61"/>
      <c r="D11" s="61"/>
      <c r="E11" s="61"/>
    </row>
    <row r="12" spans="1:5" ht="22.5" customHeight="1">
      <c r="A12" s="66" t="s">
        <v>15</v>
      </c>
      <c r="B12" s="67"/>
      <c r="C12" s="67"/>
      <c r="D12" s="67"/>
      <c r="E12" s="67"/>
    </row>
    <row r="13" spans="1:5" ht="16.5" customHeight="1">
      <c r="A13" s="61" t="s">
        <v>23</v>
      </c>
      <c r="B13" s="61"/>
      <c r="C13" s="61"/>
      <c r="D13" s="61"/>
      <c r="E13" s="61"/>
    </row>
    <row r="14" spans="1:5" ht="15.75" customHeight="1">
      <c r="A14" s="66" t="s">
        <v>2</v>
      </c>
      <c r="B14" s="67"/>
      <c r="C14" s="67"/>
      <c r="D14" s="67"/>
      <c r="E14" s="67"/>
    </row>
    <row r="15" spans="1:5">
      <c r="A15" s="61" t="s">
        <v>22</v>
      </c>
      <c r="B15" s="61"/>
      <c r="C15" s="61"/>
      <c r="D15" s="61"/>
      <c r="E15" s="61"/>
    </row>
    <row r="16" spans="1:5" ht="13.9" customHeight="1">
      <c r="A16" s="66" t="s">
        <v>16</v>
      </c>
      <c r="B16" s="67"/>
      <c r="C16" s="67"/>
      <c r="D16" s="67"/>
      <c r="E16" s="67"/>
    </row>
    <row r="17" spans="1:7" ht="36.75" customHeight="1">
      <c r="A17" s="61" t="s">
        <v>17</v>
      </c>
      <c r="B17" s="61"/>
      <c r="C17" s="61"/>
      <c r="D17" s="61"/>
      <c r="E17" s="61"/>
    </row>
    <row r="18" spans="1:7" ht="60" customHeight="1">
      <c r="A18" s="61" t="s">
        <v>29</v>
      </c>
      <c r="B18" s="61"/>
      <c r="C18" s="61"/>
      <c r="D18" s="61"/>
      <c r="E18" s="61"/>
    </row>
    <row r="19" spans="1:7" ht="32.450000000000003" customHeight="1">
      <c r="A19" s="68" t="s">
        <v>30</v>
      </c>
      <c r="B19" s="68"/>
      <c r="C19" s="68"/>
      <c r="D19" s="68"/>
      <c r="E19" s="68"/>
    </row>
    <row r="20" spans="1:7" ht="21.75" customHeight="1">
      <c r="A20" s="68"/>
      <c r="B20" s="68"/>
      <c r="C20" s="68"/>
      <c r="D20" s="68"/>
      <c r="E20" s="68"/>
      <c r="F20" s="2">
        <v>268.3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8" t="s">
        <v>45</v>
      </c>
      <c r="B22" s="9" t="s">
        <v>43</v>
      </c>
      <c r="C22" s="3" t="s">
        <v>4</v>
      </c>
      <c r="D22" s="3">
        <v>15.17</v>
      </c>
      <c r="E22" s="8">
        <f>D22*F20*G20</f>
        <v>12210.333000000001</v>
      </c>
    </row>
    <row r="23" spans="1:7">
      <c r="A23" s="7" t="s">
        <v>44</v>
      </c>
      <c r="B23" s="9" t="s">
        <v>24</v>
      </c>
      <c r="C23" s="3" t="s">
        <v>4</v>
      </c>
      <c r="D23" s="3">
        <v>3.9</v>
      </c>
      <c r="E23" s="8">
        <f>D23*F20*G20</f>
        <v>3139.1100000000006</v>
      </c>
    </row>
    <row r="24" spans="1:7">
      <c r="A24" s="7" t="s">
        <v>31</v>
      </c>
      <c r="B24" s="9" t="s">
        <v>87</v>
      </c>
      <c r="C24" s="3" t="s">
        <v>33</v>
      </c>
      <c r="D24" s="3"/>
      <c r="E24" s="8">
        <v>1937.2</v>
      </c>
    </row>
    <row r="25" spans="1:7">
      <c r="A25" s="60" t="s">
        <v>88</v>
      </c>
      <c r="B25" s="9" t="s">
        <v>90</v>
      </c>
      <c r="C25" s="3" t="s">
        <v>55</v>
      </c>
      <c r="D25" s="3">
        <v>3</v>
      </c>
      <c r="E25" s="8">
        <f>D25*235.95</f>
        <v>707.84999999999991</v>
      </c>
    </row>
    <row r="26" spans="1:7">
      <c r="A26" s="28" t="s">
        <v>89</v>
      </c>
      <c r="B26" s="9" t="s">
        <v>91</v>
      </c>
      <c r="C26" s="3" t="s">
        <v>55</v>
      </c>
      <c r="D26" s="3">
        <v>2</v>
      </c>
      <c r="E26" s="8">
        <f>D26*235.95</f>
        <v>471.9</v>
      </c>
    </row>
    <row r="27" spans="1:7" ht="14.25" customHeight="1">
      <c r="A27" s="7"/>
      <c r="B27" s="9"/>
      <c r="C27" s="3"/>
      <c r="D27" s="3"/>
      <c r="E27" s="8"/>
    </row>
    <row r="28" spans="1:7" s="14" customFormat="1" ht="14.25">
      <c r="A28" s="10" t="s">
        <v>25</v>
      </c>
      <c r="B28" s="11"/>
      <c r="C28" s="12"/>
      <c r="D28" s="12"/>
      <c r="E28" s="13">
        <f>SUM(E22:E27)</f>
        <v>18466.393</v>
      </c>
    </row>
    <row r="30" spans="1:7" ht="42" customHeight="1">
      <c r="A30" s="69" t="s">
        <v>92</v>
      </c>
      <c r="B30" s="69"/>
      <c r="C30" s="69"/>
      <c r="D30" s="69"/>
      <c r="E30" s="69"/>
    </row>
    <row r="31" spans="1:7" ht="35.25" customHeight="1">
      <c r="A31" s="61" t="s">
        <v>21</v>
      </c>
      <c r="B31" s="61"/>
      <c r="C31" s="61"/>
      <c r="D31" s="61"/>
      <c r="E31" s="61"/>
    </row>
    <row r="32" spans="1:7" ht="16.5" customHeight="1">
      <c r="A32" s="61" t="s">
        <v>20</v>
      </c>
      <c r="B32" s="61"/>
      <c r="C32" s="61"/>
      <c r="D32" s="61"/>
      <c r="E32" s="61"/>
    </row>
    <row r="33" spans="1:5" ht="28.5" customHeight="1">
      <c r="A33" s="61" t="s">
        <v>36</v>
      </c>
      <c r="B33" s="61"/>
      <c r="C33" s="61"/>
      <c r="D33" s="61"/>
      <c r="E33" s="61"/>
    </row>
    <row r="34" spans="1:5">
      <c r="A34" s="61" t="s">
        <v>18</v>
      </c>
      <c r="B34" s="61"/>
      <c r="C34" s="61"/>
      <c r="D34" s="61"/>
      <c r="E34" s="61"/>
    </row>
    <row r="35" spans="1:5">
      <c r="A35" s="65" t="s">
        <v>5</v>
      </c>
      <c r="B35" s="65"/>
      <c r="C35" s="65"/>
      <c r="D35" s="65"/>
      <c r="E35" s="65"/>
    </row>
    <row r="36" spans="1:5">
      <c r="A36" s="61" t="s">
        <v>18</v>
      </c>
      <c r="B36" s="61"/>
      <c r="C36" s="61"/>
      <c r="D36" s="61"/>
      <c r="E36" s="61"/>
    </row>
    <row r="37" spans="1:5" ht="13.9" customHeight="1">
      <c r="A37" s="62" t="s">
        <v>34</v>
      </c>
      <c r="B37" s="62"/>
      <c r="C37" s="62"/>
      <c r="D37" s="62"/>
      <c r="E37" s="5"/>
    </row>
    <row r="38" spans="1:5">
      <c r="B38" s="63" t="s">
        <v>19</v>
      </c>
      <c r="C38" s="63"/>
      <c r="D38" s="63"/>
      <c r="E38" s="6" t="s">
        <v>6</v>
      </c>
    </row>
    <row r="39" spans="1:5">
      <c r="A39" s="32"/>
      <c r="B39" s="32"/>
      <c r="C39" s="32"/>
      <c r="D39" s="32"/>
      <c r="E39" s="32"/>
    </row>
    <row r="40" spans="1:5" ht="13.9" customHeight="1">
      <c r="A40" s="64" t="s">
        <v>35</v>
      </c>
      <c r="B40" s="64"/>
      <c r="C40" s="64"/>
      <c r="D40" s="64"/>
      <c r="E40" s="5"/>
    </row>
    <row r="41" spans="1:5">
      <c r="B41" s="63" t="s">
        <v>19</v>
      </c>
      <c r="C41" s="63"/>
      <c r="D41" s="63"/>
      <c r="E41" s="6" t="s">
        <v>6</v>
      </c>
    </row>
    <row r="44" spans="1:5">
      <c r="A44" s="16" t="s">
        <v>40</v>
      </c>
    </row>
    <row r="45" spans="1:5">
      <c r="A45" s="14" t="s">
        <v>37</v>
      </c>
    </row>
    <row r="46" spans="1:5">
      <c r="A46" s="14" t="s">
        <v>42</v>
      </c>
      <c r="B46" s="23">
        <f>'3кв'!B49</f>
        <v>6323.9970000000012</v>
      </c>
    </row>
    <row r="47" spans="1:5" ht="31.5">
      <c r="A47" s="17" t="s">
        <v>63</v>
      </c>
      <c r="B47" s="24"/>
    </row>
    <row r="48" spans="1:5">
      <c r="A48" s="2" t="s">
        <v>38</v>
      </c>
      <c r="B48" s="24">
        <v>16500.45</v>
      </c>
    </row>
    <row r="49" spans="1:2" ht="30">
      <c r="A49" s="34" t="s">
        <v>41</v>
      </c>
      <c r="B49" s="24">
        <f>E28</f>
        <v>18466.393</v>
      </c>
    </row>
    <row r="50" spans="1:2">
      <c r="A50" s="15" t="s">
        <v>39</v>
      </c>
      <c r="B50" s="23">
        <f>B46+B48-B49</f>
        <v>4358.0540000000001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5"/>
  <sheetViews>
    <sheetView tabSelected="1" view="pageBreakPreview" topLeftCell="A19" zoomScaleSheetLayoutView="100" workbookViewId="0">
      <selection activeCell="A34" sqref="A34:XFD36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59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78" t="s">
        <v>64</v>
      </c>
      <c r="B1" s="78"/>
      <c r="C1" s="78"/>
      <c r="D1" s="35"/>
    </row>
    <row r="2" spans="1:5">
      <c r="A2" s="79" t="s">
        <v>65</v>
      </c>
      <c r="B2" s="79"/>
      <c r="C2" s="79"/>
      <c r="D2" s="36"/>
    </row>
    <row r="3" spans="1:5">
      <c r="A3" s="79" t="s">
        <v>66</v>
      </c>
      <c r="B3" s="79"/>
      <c r="C3" s="79"/>
      <c r="D3" s="36"/>
    </row>
    <row r="4" spans="1:5">
      <c r="A4" s="78" t="s">
        <v>93</v>
      </c>
      <c r="B4" s="78"/>
      <c r="C4" s="78"/>
      <c r="D4" s="35"/>
    </row>
    <row r="5" spans="1:5">
      <c r="A5" s="80"/>
      <c r="B5" s="80"/>
      <c r="C5" s="80"/>
    </row>
    <row r="6" spans="1:5">
      <c r="A6" s="36"/>
      <c r="B6" s="37" t="s">
        <v>67</v>
      </c>
      <c r="C6" s="38">
        <f>'1кв'!B45</f>
        <v>3900.71</v>
      </c>
      <c r="D6" s="39"/>
    </row>
    <row r="7" spans="1:5">
      <c r="A7" s="36"/>
      <c r="B7" s="37" t="s">
        <v>94</v>
      </c>
      <c r="C7" s="38"/>
      <c r="D7" s="39"/>
    </row>
    <row r="8" spans="1:5">
      <c r="A8" s="40" t="s">
        <v>68</v>
      </c>
      <c r="B8" s="41" t="s">
        <v>69</v>
      </c>
      <c r="C8" s="42">
        <f>'1кв'!B47+'2кв'!B47+'3кв'!B47+'4кв'!B48</f>
        <v>63114.350000000006</v>
      </c>
      <c r="D8" s="43"/>
    </row>
    <row r="9" spans="1:5">
      <c r="A9" s="44"/>
      <c r="B9" s="41" t="s">
        <v>70</v>
      </c>
      <c r="C9" s="38">
        <f>SUM(C8:C8)</f>
        <v>63114.350000000006</v>
      </c>
      <c r="D9" s="39"/>
    </row>
    <row r="10" spans="1:5">
      <c r="B10" s="81"/>
      <c r="C10" s="82"/>
      <c r="D10" s="45"/>
    </row>
    <row r="11" spans="1:5">
      <c r="A11" s="46" t="s">
        <v>71</v>
      </c>
      <c r="B11" s="47" t="s">
        <v>45</v>
      </c>
      <c r="C11" s="48">
        <f>'1кв'!E22+'2кв'!E22+'3кв'!E22+'4кв'!E22</f>
        <v>45670.025999999998</v>
      </c>
      <c r="D11" s="45"/>
    </row>
    <row r="12" spans="1:5">
      <c r="B12" s="49" t="s">
        <v>44</v>
      </c>
      <c r="C12" s="48">
        <f>'1кв'!E23+'2кв'!E23+'3кв'!E23+'4кв'!E23</f>
        <v>12073.500000000002</v>
      </c>
      <c r="D12" s="45"/>
      <c r="E12" s="50"/>
    </row>
    <row r="13" spans="1:5" ht="31.5">
      <c r="B13" s="49" t="s">
        <v>72</v>
      </c>
      <c r="C13" s="48">
        <f>'1кв'!E25</f>
        <v>267.24</v>
      </c>
      <c r="D13" s="45"/>
    </row>
    <row r="14" spans="1:5">
      <c r="A14" s="46"/>
      <c r="B14" s="51" t="s">
        <v>31</v>
      </c>
      <c r="C14" s="48">
        <f>'1кв'!E24+'2кв'!E24+'3кв'!E24+'4кв'!E24</f>
        <v>1937.2</v>
      </c>
      <c r="D14" s="45"/>
    </row>
    <row r="15" spans="1:5">
      <c r="A15" s="46"/>
      <c r="B15" s="52" t="s">
        <v>95</v>
      </c>
      <c r="C15" s="48">
        <f>'2кв'!E25+'4кв'!E25+'4кв'!E26</f>
        <v>2709.04</v>
      </c>
      <c r="D15" s="45"/>
    </row>
    <row r="16" spans="1:5">
      <c r="A16" s="46"/>
      <c r="B16" s="52" t="s">
        <v>73</v>
      </c>
      <c r="C16" s="48"/>
      <c r="D16" s="45"/>
    </row>
    <row r="17" spans="1:5">
      <c r="A17" s="46"/>
      <c r="B17" s="53" t="s">
        <v>74</v>
      </c>
      <c r="C17" s="48"/>
      <c r="D17" s="45"/>
    </row>
    <row r="18" spans="1:5">
      <c r="A18" s="46"/>
      <c r="B18" s="52"/>
      <c r="C18" s="48"/>
      <c r="D18" s="45"/>
    </row>
    <row r="19" spans="1:5">
      <c r="B19" s="54" t="s">
        <v>75</v>
      </c>
      <c r="C19" s="38">
        <f>SUM(C11:C16)</f>
        <v>62657.005999999994</v>
      </c>
      <c r="D19" s="45"/>
      <c r="E19" s="50"/>
    </row>
    <row r="20" spans="1:5">
      <c r="B20" s="55" t="s">
        <v>76</v>
      </c>
      <c r="C20" s="56">
        <f>(C6+C9)-C19</f>
        <v>4358.0540000000183</v>
      </c>
      <c r="D20" s="45"/>
    </row>
    <row r="21" spans="1:5">
      <c r="B21" s="40"/>
      <c r="C21" s="57"/>
      <c r="D21" s="45"/>
    </row>
    <row r="22" spans="1:5">
      <c r="B22" s="40" t="s">
        <v>77</v>
      </c>
      <c r="C22" s="40"/>
      <c r="D22" s="45"/>
    </row>
    <row r="23" spans="1:5">
      <c r="B23" s="40" t="s">
        <v>78</v>
      </c>
      <c r="C23" s="40">
        <v>5027.3999999999996</v>
      </c>
      <c r="D23" s="45"/>
    </row>
    <row r="24" spans="1:5">
      <c r="B24" s="58" t="s">
        <v>79</v>
      </c>
      <c r="C24" s="58">
        <v>5500.15</v>
      </c>
      <c r="D24" s="45"/>
    </row>
    <row r="25" spans="1:5">
      <c r="B25" s="40" t="s">
        <v>80</v>
      </c>
      <c r="C25" s="40">
        <f>C24-C23</f>
        <v>472.75</v>
      </c>
      <c r="D25" s="45"/>
    </row>
    <row r="26" spans="1:5">
      <c r="B26" s="40"/>
      <c r="C26" s="57"/>
      <c r="D26" s="45"/>
    </row>
    <row r="27" spans="1:5">
      <c r="B27" s="40"/>
      <c r="C27" s="57"/>
      <c r="D27" s="45"/>
    </row>
    <row r="28" spans="1:5">
      <c r="B28" s="40"/>
      <c r="C28" s="57"/>
      <c r="D28" s="45"/>
    </row>
    <row r="29" spans="1:5">
      <c r="A29" s="1" t="s">
        <v>81</v>
      </c>
      <c r="B29" s="40" t="s">
        <v>82</v>
      </c>
      <c r="C29" s="57"/>
      <c r="D29" s="45"/>
    </row>
    <row r="30" spans="1:5">
      <c r="B30" s="40" t="s">
        <v>83</v>
      </c>
      <c r="C30" s="57"/>
      <c r="D30" s="45"/>
    </row>
    <row r="31" spans="1:5">
      <c r="B31" s="40" t="s">
        <v>84</v>
      </c>
      <c r="C31" s="57"/>
      <c r="D31" s="45"/>
    </row>
    <row r="32" spans="1:5">
      <c r="B32" s="40"/>
      <c r="C32" s="57"/>
      <c r="D32" s="45"/>
    </row>
    <row r="33" spans="2:4">
      <c r="B33" s="40"/>
      <c r="C33" s="57"/>
      <c r="D33" s="45"/>
    </row>
    <row r="34" spans="2:4">
      <c r="B34" s="40"/>
      <c r="C34" s="57"/>
      <c r="D34" s="45"/>
    </row>
    <row r="35" spans="2:4">
      <c r="B35" s="40"/>
      <c r="C35" s="57"/>
      <c r="D35" s="45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2023-03-02T11:07:07Z</dcterms:modified>
</cp:coreProperties>
</file>