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externalReferences>
    <externalReference r:id="rId6"/>
  </externalReferences>
  <definedNames>
    <definedName name="_xlnm.Print_Area" localSheetId="0">'1кв'!$A$1:$E$48</definedName>
    <definedName name="_xlnm.Print_Area" localSheetId="1">'2кв'!$A$1:$E$48</definedName>
    <definedName name="_xlnm.Print_Area" localSheetId="2">'3кв'!$A$1:$E$50</definedName>
    <definedName name="_xlnm.Print_Area" localSheetId="3">'4кв'!$A$1:$E$48</definedName>
    <definedName name="_xlnm.Print_Area" localSheetId="4">отчет!$A$1:$C$41</definedName>
  </definedNames>
  <calcPr calcId="124519"/>
</workbook>
</file>

<file path=xl/calcChain.xml><?xml version="1.0" encoding="utf-8"?>
<calcChain xmlns="http://schemas.openxmlformats.org/spreadsheetml/2006/main">
  <c r="C21" i="24"/>
  <c r="C20"/>
  <c r="C19"/>
  <c r="C18"/>
  <c r="C16" s="1"/>
  <c r="C15"/>
  <c r="C14" l="1"/>
  <c r="C13"/>
  <c r="C12"/>
  <c r="C11"/>
  <c r="C8"/>
  <c r="C6"/>
  <c r="B44" i="23"/>
  <c r="C29" i="24" l="1"/>
  <c r="E23"/>
  <c r="C9"/>
  <c r="B46" i="23"/>
  <c r="E23"/>
  <c r="E22"/>
  <c r="E27" s="1"/>
  <c r="B47" s="1"/>
  <c r="B48" l="1"/>
  <c r="C23" i="24"/>
  <c r="C24" s="1"/>
  <c r="B46" i="22"/>
  <c r="E27"/>
  <c r="B48"/>
  <c r="E23"/>
  <c r="E22"/>
  <c r="E29" l="1"/>
  <c r="B49" s="1"/>
  <c r="B50" s="1"/>
  <c r="B48" i="21"/>
  <c r="B44"/>
  <c r="B46"/>
  <c r="E23"/>
  <c r="E22"/>
  <c r="E27" s="1"/>
  <c r="B47" s="1"/>
  <c r="B46" i="20" l="1"/>
  <c r="E25" l="1"/>
  <c r="E23"/>
  <c r="E22"/>
  <c r="E27" l="1"/>
  <c r="B47"/>
  <c r="B48" s="1"/>
</calcChain>
</file>

<file path=xl/sharedStrings.xml><?xml version="1.0" encoding="utf-8"?>
<sst xmlns="http://schemas.openxmlformats.org/spreadsheetml/2006/main" count="266" uniqueCount="100">
  <si>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</si>
  <si>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</si>
  <si>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</si>
  <si>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</si>
  <si>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</si>
  <si>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</si>
  <si>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</si>
  <si>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</si>
  <si>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</si>
  <si>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</si>
  <si>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</si>
  <si>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</si>
  <si>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</si>
  <si>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</si>
  <si>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</si>
  <si>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</si>
  <si>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</si>
  <si>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</si>
  <si>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</si>
  <si>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</si>
  <si>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</si>
  <si>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</si>
  <si>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</si>
  <si>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</si>
  <si>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</si>
  <si>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</si>
  <si>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Пятилетки, д. 75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</si>
  <si>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Волоховой Антонины Даниловны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</si>
  <si>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08.04.2013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</si>
  <si>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</si>
  <si>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</si>
  <si>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</si>
  <si>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</si>
  <si>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Волоховой А.Д.</t>
  </si>
  <si>
    <t>Стоимость материалов</t>
  </si>
  <si>
    <t>1 квартал</t>
  </si>
  <si>
    <t>руб.</t>
  </si>
  <si>
    <t>Информация для собственников:</t>
  </si>
  <si>
    <t>Общая площадь квартир -278,8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</si>
  <si>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</si>
  <si>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</si>
  <si>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</si>
  <si>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</si>
  <si>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</si>
  <si>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</si>
  <si>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</si>
  <si>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 xml:space="preserve">Обработка подъездов хлорсодержащими растворами опрыскивание 1 раз в неделю </t>
  </si>
  <si>
    <t>Предъявлено населению 23143,2руб.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</si>
  <si>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</si>
  <si>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</si>
  <si>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семь тысяч девятьсот девяносто пять рублей 58 копеек</t>
  </si>
  <si>
    <t>за 2 квартал 2022 года</t>
  </si>
  <si>
    <t>"30" 06 2022 г.</t>
  </si>
  <si>
    <t>2 квартал</t>
  </si>
  <si>
    <t>Реконструкция качели, установка стенда</t>
  </si>
  <si>
    <t xml:space="preserve">           2. Всего за период с "01" 04 2022 г. по "30" 06 2022 г. выполнено работ (оказано услуг) на общую сумму одиннадцать тысяч пятьсот шестнадцать рублей 89 копеек</t>
  </si>
  <si>
    <t>за 3 квартал 2022 года</t>
  </si>
  <si>
    <t>"30" 09 2022 г.</t>
  </si>
  <si>
    <t>Частичный ремонт кровли (кв.4)</t>
  </si>
  <si>
    <t>август</t>
  </si>
  <si>
    <t>ч/ч</t>
  </si>
  <si>
    <t>Монтаж навеса на приямки (смета)</t>
  </si>
  <si>
    <t>Ремонт цоколя (смета)</t>
  </si>
  <si>
    <t>3 квартал</t>
  </si>
  <si>
    <t xml:space="preserve">           2. Всего за период с "01" 07 2022 г. по "30" 09 2022 г. выполнено работ (оказано услуг) на общую сумму пятьдесят тысяч семьсот сорок семь рублей 98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</si>
  <si>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</si>
  <si>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</si>
  <si>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</si>
  <si>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</si>
  <si>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</si>
  <si>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</si>
  <si>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</si>
  <si>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</si>
  <si>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</si>
  <si>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</si>
  <si>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</si>
  <si>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 * Реконструкция качели, установка стенда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</si>
  <si>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</si>
  <si>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</si>
  <si>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</si>
  <si>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</si>
  <si>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</si>
  <si>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</si>
  <si>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</si>
  <si>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</si>
  <si>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</si>
  <si>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</si>
  <si>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</si>
  <si>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Пятилетки, д. 75</t>
  </si>
  <si>
    <t>за 4 квартал 2022 года</t>
  </si>
  <si>
    <t>"31" 12 2022 г.</t>
  </si>
  <si>
    <t>4 квартал</t>
  </si>
  <si>
    <t>Ремонт освещения подьезда (смета)</t>
  </si>
  <si>
    <t>октябрь</t>
  </si>
  <si>
    <t xml:space="preserve">           2. Всего за период с "01" 10 2022 г. по "31" 12 2022 г. выполнено работ (оказано услуг) на общую сумму четырнадцать тысяч семьсот семьдесят рублей 82 копейки</t>
  </si>
  <si>
    <t>Начислено всего 92572,8</t>
  </si>
  <si>
    <t>Непредвиденные работы 2 ч/ч</t>
  </si>
  <si>
    <t xml:space="preserve">    * Ремонт цоколя (смета)</t>
  </si>
  <si>
    <t xml:space="preserve">    * Монтаж навеса на приямки (смета)</t>
  </si>
  <si>
    <t xml:space="preserve">    * Ремонт освещения подьезда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</si>
</sst>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0;&#1082;&#1090;&#1099;%20&#1087;&#1088;&#1080;&#1077;&#1084;&#1082;&#1080;%20&#1086;&#1082;&#1072;&#1079;&#1072;&#1085;&#1085;&#1099;&#1093;%20&#1091;&#1089;&#1083;&#1091;&#1075;\2021%20&#1075;\prol1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 кв"/>
      <sheetName val="отчет"/>
    </sheetNames>
    <sheetDataSet>
      <sheetData sheetId="0">
        <row r="22">
          <cell r="E22">
            <v>11377.548000000003</v>
          </cell>
        </row>
        <row r="27">
          <cell r="E27">
            <v>15826.647000000001</v>
          </cell>
        </row>
      </sheetData>
      <sheetData sheetId="1">
        <row r="22">
          <cell r="E22">
            <v>11377.548000000003</v>
          </cell>
        </row>
        <row r="27">
          <cell r="E27">
            <v>16068.267000000003</v>
          </cell>
        </row>
      </sheetData>
      <sheetData sheetId="2">
        <row r="22">
          <cell r="E22">
            <v>12062.484</v>
          </cell>
        </row>
        <row r="27">
          <cell r="E27">
            <v>16673.304</v>
          </cell>
        </row>
      </sheetData>
      <sheetData sheetId="3">
        <row r="22">
          <cell r="E22">
            <v>12062.484</v>
          </cell>
        </row>
        <row r="27">
          <cell r="E27">
            <v>17583.624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2" zoomScaleSheetLayoutView="100" workbookViewId="0">
      <selection activeCell="A10" sqref="A10:E10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>
      <c r="A3" s="68" t="s">
        <v>48</v>
      </c>
      <c r="B3" s="68"/>
      <c r="C3" s="68"/>
      <c r="D3" s="68"/>
      <c r="E3" s="68"/>
    </row>
    <row r="4" spans="1:5" s="1" customFormat="1" ht="15.75">
      <c r="A4" s="22" t="s">
        <v>13</v>
      </c>
      <c r="B4" s="4"/>
      <c r="C4" s="4"/>
      <c r="D4" s="73" t="s">
        <v>49</v>
      </c>
      <c r="E4" s="73"/>
    </row>
    <row r="5" spans="1:5">
      <c r="A5" s="24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0" t="s">
        <v>26</v>
      </c>
      <c r="B7" s="70"/>
      <c r="C7" s="70"/>
      <c r="D7" s="70"/>
      <c r="E7" s="70"/>
    </row>
    <row r="8" spans="1:5">
      <c r="A8" s="63" t="s">
        <v>1</v>
      </c>
      <c r="B8" s="63"/>
      <c r="C8" s="63"/>
      <c r="D8" s="63"/>
      <c r="E8" s="63"/>
    </row>
    <row r="9" spans="1:5" ht="13.5" customHeight="1">
      <c r="A9" s="69" t="s">
        <v>27</v>
      </c>
      <c r="B9" s="69"/>
      <c r="C9" s="69"/>
      <c r="D9" s="69"/>
      <c r="E9" s="69"/>
    </row>
    <row r="10" spans="1:5" ht="30" customHeight="1">
      <c r="A10" s="71" t="s">
        <v>14</v>
      </c>
      <c r="B10" s="72"/>
      <c r="C10" s="72"/>
      <c r="D10" s="72"/>
      <c r="E10" s="72"/>
    </row>
    <row r="11" spans="1:5" ht="27.6" customHeight="1">
      <c r="A11" s="69" t="s">
        <v>28</v>
      </c>
      <c r="B11" s="69"/>
      <c r="C11" s="69"/>
      <c r="D11" s="69"/>
      <c r="E11" s="69"/>
    </row>
    <row r="12" spans="1:5" ht="15" customHeight="1">
      <c r="A12" s="63" t="s">
        <v>15</v>
      </c>
      <c r="B12" s="64"/>
      <c r="C12" s="64"/>
      <c r="D12" s="64"/>
      <c r="E12" s="64"/>
    </row>
    <row r="13" spans="1:5" ht="13.5" customHeight="1">
      <c r="A13" s="69" t="s">
        <v>22</v>
      </c>
      <c r="B13" s="69"/>
      <c r="C13" s="69"/>
      <c r="D13" s="69"/>
      <c r="E13" s="69"/>
    </row>
    <row r="14" spans="1:5" ht="18" customHeight="1">
      <c r="A14" s="63" t="s">
        <v>2</v>
      </c>
      <c r="B14" s="64"/>
      <c r="C14" s="64"/>
      <c r="D14" s="64"/>
      <c r="E14" s="64"/>
    </row>
    <row r="15" spans="1:5" ht="15.75" customHeight="1">
      <c r="A15" s="69" t="s">
        <v>23</v>
      </c>
      <c r="B15" s="69"/>
      <c r="C15" s="69"/>
      <c r="D15" s="69"/>
      <c r="E15" s="69"/>
    </row>
    <row r="16" spans="1:5">
      <c r="A16" s="63" t="s">
        <v>16</v>
      </c>
      <c r="B16" s="64"/>
      <c r="C16" s="64"/>
      <c r="D16" s="64"/>
      <c r="E16" s="64"/>
    </row>
    <row r="17" spans="1:8" ht="27" customHeight="1">
      <c r="A17" s="69" t="s">
        <v>17</v>
      </c>
      <c r="B17" s="69"/>
      <c r="C17" s="69"/>
      <c r="D17" s="69"/>
      <c r="E17" s="69"/>
    </row>
    <row r="18" spans="1:8" ht="60" customHeight="1">
      <c r="A18" s="69" t="s">
        <v>29</v>
      </c>
      <c r="B18" s="69"/>
      <c r="C18" s="69"/>
      <c r="D18" s="69"/>
      <c r="E18" s="69"/>
    </row>
    <row r="19" spans="1:8" ht="39" customHeight="1">
      <c r="A19" s="75" t="s">
        <v>30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278.8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8" t="s">
        <v>44</v>
      </c>
      <c r="C22" s="3" t="s">
        <v>4</v>
      </c>
      <c r="D22" s="3">
        <v>5.77</v>
      </c>
      <c r="E22" s="7">
        <f>D22*F20*G20</f>
        <v>4826.0280000000002</v>
      </c>
    </row>
    <row r="23" spans="1:8">
      <c r="A23" s="6" t="s">
        <v>41</v>
      </c>
      <c r="B23" s="8" t="s">
        <v>24</v>
      </c>
      <c r="C23" s="3" t="s">
        <v>4</v>
      </c>
      <c r="D23" s="3">
        <v>3.47</v>
      </c>
      <c r="E23" s="7">
        <f>D23*F20*3</f>
        <v>2902.3080000000004</v>
      </c>
    </row>
    <row r="24" spans="1:8">
      <c r="A24" s="6" t="s">
        <v>34</v>
      </c>
      <c r="B24" s="8" t="s">
        <v>35</v>
      </c>
      <c r="C24" s="3" t="s">
        <v>36</v>
      </c>
      <c r="D24" s="3"/>
      <c r="E24" s="7">
        <v>0</v>
      </c>
    </row>
    <row r="25" spans="1:8" ht="45">
      <c r="A25" s="6" t="s">
        <v>46</v>
      </c>
      <c r="B25" s="8" t="s">
        <v>35</v>
      </c>
      <c r="C25" s="3" t="s">
        <v>4</v>
      </c>
      <c r="D25" s="3"/>
      <c r="E25" s="7">
        <f>89.08*3</f>
        <v>267.24</v>
      </c>
    </row>
    <row r="26" spans="1:8">
      <c r="A26" s="26"/>
      <c r="B26" s="27"/>
      <c r="C26" s="3"/>
      <c r="D26" s="3"/>
      <c r="E26" s="7"/>
    </row>
    <row r="27" spans="1:8" s="13" customFormat="1" ht="14.25">
      <c r="A27" s="9" t="s">
        <v>25</v>
      </c>
      <c r="B27" s="10"/>
      <c r="C27" s="11"/>
      <c r="D27" s="11"/>
      <c r="E27" s="12">
        <f>SUM(E22:E26)</f>
        <v>7995.5760000000009</v>
      </c>
    </row>
    <row r="29" spans="1:8" ht="41.25" customHeight="1">
      <c r="A29" s="76" t="s">
        <v>50</v>
      </c>
      <c r="B29" s="76"/>
      <c r="C29" s="76"/>
      <c r="D29" s="76"/>
      <c r="E29" s="76"/>
    </row>
    <row r="30" spans="1:8" ht="33.75" customHeight="1">
      <c r="A30" s="69" t="s">
        <v>21</v>
      </c>
      <c r="B30" s="69"/>
      <c r="C30" s="69"/>
      <c r="D30" s="69"/>
      <c r="E30" s="69"/>
    </row>
    <row r="31" spans="1:8" ht="18" customHeight="1">
      <c r="A31" s="69" t="s">
        <v>20</v>
      </c>
      <c r="B31" s="69"/>
      <c r="C31" s="69"/>
      <c r="D31" s="69"/>
      <c r="E31" s="69"/>
      <c r="F31" s="13"/>
      <c r="G31" s="13"/>
      <c r="H31" s="14"/>
    </row>
    <row r="32" spans="1:8" ht="32.25" customHeight="1">
      <c r="A32" s="69" t="s">
        <v>31</v>
      </c>
      <c r="B32" s="69"/>
      <c r="C32" s="69"/>
      <c r="D32" s="69"/>
      <c r="E32" s="69"/>
    </row>
    <row r="33" spans="1:5" ht="11.25" customHeight="1">
      <c r="A33" s="69" t="s">
        <v>18</v>
      </c>
      <c r="B33" s="69"/>
      <c r="C33" s="69"/>
      <c r="D33" s="69"/>
      <c r="E33" s="69"/>
    </row>
    <row r="34" spans="1:5">
      <c r="A34" s="74" t="s">
        <v>5</v>
      </c>
      <c r="B34" s="74"/>
      <c r="C34" s="74"/>
      <c r="D34" s="74"/>
      <c r="E34" s="74"/>
    </row>
    <row r="35" spans="1:5">
      <c r="A35" s="69" t="s">
        <v>18</v>
      </c>
      <c r="B35" s="69"/>
      <c r="C35" s="69"/>
      <c r="D35" s="69"/>
      <c r="E35" s="69"/>
    </row>
    <row r="36" spans="1:5">
      <c r="A36" s="77" t="s">
        <v>32</v>
      </c>
      <c r="B36" s="77"/>
      <c r="C36" s="77"/>
      <c r="D36" s="77"/>
      <c r="E36" s="77"/>
    </row>
    <row r="37" spans="1:5">
      <c r="B37" s="78" t="s">
        <v>19</v>
      </c>
      <c r="C37" s="78"/>
      <c r="D37" s="78"/>
      <c r="E37" s="5" t="s">
        <v>6</v>
      </c>
    </row>
    <row r="38" spans="1:5">
      <c r="A38" s="23"/>
      <c r="B38" s="23"/>
      <c r="C38" s="23"/>
      <c r="D38" s="23"/>
      <c r="E38" s="23"/>
    </row>
    <row r="39" spans="1:5">
      <c r="A39" s="77" t="s">
        <v>33</v>
      </c>
      <c r="B39" s="77"/>
      <c r="C39" s="77"/>
      <c r="D39" s="77"/>
      <c r="E39" s="77"/>
    </row>
    <row r="40" spans="1:5">
      <c r="B40" s="78" t="s">
        <v>19</v>
      </c>
      <c r="C40" s="78"/>
      <c r="D40" s="78"/>
      <c r="E40" s="5" t="s">
        <v>6</v>
      </c>
    </row>
    <row r="42" spans="1:5">
      <c r="A42" s="18" t="s">
        <v>38</v>
      </c>
    </row>
    <row r="43" spans="1:5">
      <c r="A43" s="13" t="s">
        <v>37</v>
      </c>
    </row>
    <row r="44" spans="1:5">
      <c r="A44" s="2" t="s">
        <v>43</v>
      </c>
      <c r="B44" s="15">
        <v>-26718.2</v>
      </c>
    </row>
    <row r="45" spans="1:5">
      <c r="A45" s="19" t="s">
        <v>47</v>
      </c>
      <c r="B45" s="16"/>
    </row>
    <row r="46" spans="1:5">
      <c r="A46" s="2" t="s">
        <v>39</v>
      </c>
      <c r="B46" s="16">
        <f>23143.2</f>
        <v>23143.200000000001</v>
      </c>
    </row>
    <row r="47" spans="1:5" ht="30">
      <c r="A47" s="25" t="s">
        <v>40</v>
      </c>
      <c r="B47" s="16">
        <f>E27</f>
        <v>7995.5760000000009</v>
      </c>
    </row>
    <row r="48" spans="1:5">
      <c r="A48" s="17" t="s">
        <v>42</v>
      </c>
      <c r="B48" s="20">
        <f>B44+B46-B47</f>
        <v>-11570.576000000001</v>
      </c>
    </row>
  </sheetData>
  <mergeCells count="30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>
      <c r="A3" s="68" t="s">
        <v>51</v>
      </c>
      <c r="B3" s="68"/>
      <c r="C3" s="68"/>
      <c r="D3" s="68"/>
      <c r="E3" s="68"/>
    </row>
    <row r="4" spans="1:5" s="1" customFormat="1" ht="15.75">
      <c r="A4" s="22" t="s">
        <v>13</v>
      </c>
      <c r="B4" s="4"/>
      <c r="C4" s="4"/>
      <c r="D4" s="73" t="s">
        <v>52</v>
      </c>
      <c r="E4" s="73"/>
    </row>
    <row r="5" spans="1:5">
      <c r="A5" s="30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0" t="s">
        <v>26</v>
      </c>
      <c r="B7" s="70"/>
      <c r="C7" s="70"/>
      <c r="D7" s="70"/>
      <c r="E7" s="70"/>
    </row>
    <row r="8" spans="1:5">
      <c r="A8" s="63" t="s">
        <v>1</v>
      </c>
      <c r="B8" s="63"/>
      <c r="C8" s="63"/>
      <c r="D8" s="63"/>
      <c r="E8" s="63"/>
    </row>
    <row r="9" spans="1:5" ht="13.5" customHeight="1">
      <c r="A9" s="69" t="s">
        <v>27</v>
      </c>
      <c r="B9" s="69"/>
      <c r="C9" s="69"/>
      <c r="D9" s="69"/>
      <c r="E9" s="69"/>
    </row>
    <row r="10" spans="1:5" ht="30" customHeight="1">
      <c r="A10" s="71" t="s">
        <v>14</v>
      </c>
      <c r="B10" s="72"/>
      <c r="C10" s="72"/>
      <c r="D10" s="72"/>
      <c r="E10" s="72"/>
    </row>
    <row r="11" spans="1:5" ht="27.6" customHeight="1">
      <c r="A11" s="69" t="s">
        <v>28</v>
      </c>
      <c r="B11" s="69"/>
      <c r="C11" s="69"/>
      <c r="D11" s="69"/>
      <c r="E11" s="69"/>
    </row>
    <row r="12" spans="1:5" ht="15" customHeight="1">
      <c r="A12" s="63" t="s">
        <v>15</v>
      </c>
      <c r="B12" s="64"/>
      <c r="C12" s="64"/>
      <c r="D12" s="64"/>
      <c r="E12" s="64"/>
    </row>
    <row r="13" spans="1:5" ht="13.5" customHeight="1">
      <c r="A13" s="69" t="s">
        <v>22</v>
      </c>
      <c r="B13" s="69"/>
      <c r="C13" s="69"/>
      <c r="D13" s="69"/>
      <c r="E13" s="69"/>
    </row>
    <row r="14" spans="1:5" ht="18" customHeight="1">
      <c r="A14" s="63" t="s">
        <v>2</v>
      </c>
      <c r="B14" s="64"/>
      <c r="C14" s="64"/>
      <c r="D14" s="64"/>
      <c r="E14" s="64"/>
    </row>
    <row r="15" spans="1:5" ht="15.75" customHeight="1">
      <c r="A15" s="69" t="s">
        <v>23</v>
      </c>
      <c r="B15" s="69"/>
      <c r="C15" s="69"/>
      <c r="D15" s="69"/>
      <c r="E15" s="69"/>
    </row>
    <row r="16" spans="1:5">
      <c r="A16" s="63" t="s">
        <v>16</v>
      </c>
      <c r="B16" s="64"/>
      <c r="C16" s="64"/>
      <c r="D16" s="64"/>
      <c r="E16" s="64"/>
    </row>
    <row r="17" spans="1:8" ht="27" customHeight="1">
      <c r="A17" s="69" t="s">
        <v>17</v>
      </c>
      <c r="B17" s="69"/>
      <c r="C17" s="69"/>
      <c r="D17" s="69"/>
      <c r="E17" s="69"/>
    </row>
    <row r="18" spans="1:8" ht="60" customHeight="1">
      <c r="A18" s="69" t="s">
        <v>29</v>
      </c>
      <c r="B18" s="69"/>
      <c r="C18" s="69"/>
      <c r="D18" s="69"/>
      <c r="E18" s="69"/>
    </row>
    <row r="19" spans="1:8" ht="39" customHeight="1">
      <c r="A19" s="75" t="s">
        <v>30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278.8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8" t="s">
        <v>44</v>
      </c>
      <c r="C22" s="3" t="s">
        <v>4</v>
      </c>
      <c r="D22" s="3">
        <v>5.77</v>
      </c>
      <c r="E22" s="7">
        <f>D22*F20*G20</f>
        <v>4826.0280000000002</v>
      </c>
    </row>
    <row r="23" spans="1:8">
      <c r="A23" s="6" t="s">
        <v>41</v>
      </c>
      <c r="B23" s="8" t="s">
        <v>24</v>
      </c>
      <c r="C23" s="3" t="s">
        <v>4</v>
      </c>
      <c r="D23" s="3">
        <v>3.47</v>
      </c>
      <c r="E23" s="7">
        <f>D23*F20*3</f>
        <v>2902.3080000000004</v>
      </c>
    </row>
    <row r="24" spans="1:8">
      <c r="A24" s="6" t="s">
        <v>34</v>
      </c>
      <c r="B24" s="8" t="s">
        <v>53</v>
      </c>
      <c r="C24" s="3" t="s">
        <v>36</v>
      </c>
      <c r="D24" s="3"/>
      <c r="E24" s="7">
        <v>30</v>
      </c>
    </row>
    <row r="25" spans="1:8" ht="30">
      <c r="A25" s="6" t="s">
        <v>54</v>
      </c>
      <c r="B25" s="8" t="s">
        <v>53</v>
      </c>
      <c r="C25" s="3" t="s">
        <v>36</v>
      </c>
      <c r="D25" s="3"/>
      <c r="E25" s="7">
        <v>3758.55</v>
      </c>
    </row>
    <row r="26" spans="1:8">
      <c r="A26" s="26"/>
      <c r="B26" s="27"/>
      <c r="C26" s="3"/>
      <c r="D26" s="3"/>
      <c r="E26" s="7"/>
    </row>
    <row r="27" spans="1:8" s="13" customFormat="1" ht="14.25">
      <c r="A27" s="9" t="s">
        <v>25</v>
      </c>
      <c r="B27" s="10"/>
      <c r="C27" s="11"/>
      <c r="D27" s="11"/>
      <c r="E27" s="12">
        <f>SUM(E22:E26)</f>
        <v>11516.886000000002</v>
      </c>
    </row>
    <row r="29" spans="1:8" ht="41.25" customHeight="1">
      <c r="A29" s="76" t="s">
        <v>55</v>
      </c>
      <c r="B29" s="76"/>
      <c r="C29" s="76"/>
      <c r="D29" s="76"/>
      <c r="E29" s="76"/>
    </row>
    <row r="30" spans="1:8" ht="33.75" customHeight="1">
      <c r="A30" s="69" t="s">
        <v>21</v>
      </c>
      <c r="B30" s="69"/>
      <c r="C30" s="69"/>
      <c r="D30" s="69"/>
      <c r="E30" s="69"/>
    </row>
    <row r="31" spans="1:8" ht="18" customHeight="1">
      <c r="A31" s="69" t="s">
        <v>20</v>
      </c>
      <c r="B31" s="69"/>
      <c r="C31" s="69"/>
      <c r="D31" s="69"/>
      <c r="E31" s="69"/>
      <c r="F31" s="13"/>
      <c r="G31" s="13"/>
      <c r="H31" s="14"/>
    </row>
    <row r="32" spans="1:8" ht="32.25" customHeight="1">
      <c r="A32" s="69" t="s">
        <v>31</v>
      </c>
      <c r="B32" s="69"/>
      <c r="C32" s="69"/>
      <c r="D32" s="69"/>
      <c r="E32" s="69"/>
    </row>
    <row r="33" spans="1:5" ht="11.25" customHeight="1">
      <c r="A33" s="69" t="s">
        <v>18</v>
      </c>
      <c r="B33" s="69"/>
      <c r="C33" s="69"/>
      <c r="D33" s="69"/>
      <c r="E33" s="69"/>
    </row>
    <row r="34" spans="1:5">
      <c r="A34" s="74" t="s">
        <v>5</v>
      </c>
      <c r="B34" s="74"/>
      <c r="C34" s="74"/>
      <c r="D34" s="74"/>
      <c r="E34" s="74"/>
    </row>
    <row r="35" spans="1:5">
      <c r="A35" s="69" t="s">
        <v>18</v>
      </c>
      <c r="B35" s="69"/>
      <c r="C35" s="69"/>
      <c r="D35" s="69"/>
      <c r="E35" s="69"/>
    </row>
    <row r="36" spans="1:5">
      <c r="A36" s="77" t="s">
        <v>32</v>
      </c>
      <c r="B36" s="77"/>
      <c r="C36" s="77"/>
      <c r="D36" s="77"/>
      <c r="E36" s="77"/>
    </row>
    <row r="37" spans="1:5">
      <c r="B37" s="78" t="s">
        <v>19</v>
      </c>
      <c r="C37" s="78"/>
      <c r="D37" s="78"/>
      <c r="E37" s="5" t="s">
        <v>6</v>
      </c>
    </row>
    <row r="38" spans="1:5">
      <c r="A38" s="29"/>
      <c r="B38" s="29"/>
      <c r="C38" s="29"/>
      <c r="D38" s="29"/>
      <c r="E38" s="29"/>
    </row>
    <row r="39" spans="1:5">
      <c r="A39" s="77" t="s">
        <v>33</v>
      </c>
      <c r="B39" s="77"/>
      <c r="C39" s="77"/>
      <c r="D39" s="77"/>
      <c r="E39" s="77"/>
    </row>
    <row r="40" spans="1:5">
      <c r="B40" s="78" t="s">
        <v>19</v>
      </c>
      <c r="C40" s="78"/>
      <c r="D40" s="78"/>
      <c r="E40" s="5" t="s">
        <v>6</v>
      </c>
    </row>
    <row r="42" spans="1:5">
      <c r="A42" s="18" t="s">
        <v>38</v>
      </c>
    </row>
    <row r="43" spans="1:5">
      <c r="A43" s="13" t="s">
        <v>37</v>
      </c>
    </row>
    <row r="44" spans="1:5">
      <c r="A44" s="2" t="s">
        <v>43</v>
      </c>
      <c r="B44" s="15">
        <f>'1кв'!B48</f>
        <v>-11570.576000000001</v>
      </c>
    </row>
    <row r="45" spans="1:5">
      <c r="A45" s="19" t="s">
        <v>47</v>
      </c>
      <c r="B45" s="16"/>
    </row>
    <row r="46" spans="1:5">
      <c r="A46" s="2" t="s">
        <v>39</v>
      </c>
      <c r="B46" s="16">
        <f>23143.2</f>
        <v>23143.200000000001</v>
      </c>
    </row>
    <row r="47" spans="1:5" ht="30">
      <c r="A47" s="28" t="s">
        <v>40</v>
      </c>
      <c r="B47" s="16">
        <f>E27</f>
        <v>11516.886000000002</v>
      </c>
    </row>
    <row r="48" spans="1:5">
      <c r="A48" s="17" t="s">
        <v>42</v>
      </c>
      <c r="B48" s="20">
        <f>B44+B46-B47</f>
        <v>55.737999999997555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34" zoomScaleSheetLayoutView="100" workbookViewId="0">
      <selection activeCell="A26" sqref="A2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>
      <c r="A3" s="68" t="s">
        <v>56</v>
      </c>
      <c r="B3" s="68"/>
      <c r="C3" s="68"/>
      <c r="D3" s="68"/>
      <c r="E3" s="68"/>
    </row>
    <row r="4" spans="1:5" s="1" customFormat="1" ht="15.75">
      <c r="A4" s="22" t="s">
        <v>13</v>
      </c>
      <c r="B4" s="4"/>
      <c r="C4" s="4"/>
      <c r="D4" s="73" t="s">
        <v>57</v>
      </c>
      <c r="E4" s="73"/>
    </row>
    <row r="5" spans="1:5">
      <c r="A5" s="32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0" t="s">
        <v>26</v>
      </c>
      <c r="B7" s="70"/>
      <c r="C7" s="70"/>
      <c r="D7" s="70"/>
      <c r="E7" s="70"/>
    </row>
    <row r="8" spans="1:5">
      <c r="A8" s="63" t="s">
        <v>1</v>
      </c>
      <c r="B8" s="63"/>
      <c r="C8" s="63"/>
      <c r="D8" s="63"/>
      <c r="E8" s="63"/>
    </row>
    <row r="9" spans="1:5" ht="13.5" customHeight="1">
      <c r="A9" s="69" t="s">
        <v>27</v>
      </c>
      <c r="B9" s="69"/>
      <c r="C9" s="69"/>
      <c r="D9" s="69"/>
      <c r="E9" s="69"/>
    </row>
    <row r="10" spans="1:5" ht="30" customHeight="1">
      <c r="A10" s="71" t="s">
        <v>14</v>
      </c>
      <c r="B10" s="72"/>
      <c r="C10" s="72"/>
      <c r="D10" s="72"/>
      <c r="E10" s="72"/>
    </row>
    <row r="11" spans="1:5" ht="27.6" customHeight="1">
      <c r="A11" s="69" t="s">
        <v>28</v>
      </c>
      <c r="B11" s="69"/>
      <c r="C11" s="69"/>
      <c r="D11" s="69"/>
      <c r="E11" s="69"/>
    </row>
    <row r="12" spans="1:5" ht="15" customHeight="1">
      <c r="A12" s="63" t="s">
        <v>15</v>
      </c>
      <c r="B12" s="64"/>
      <c r="C12" s="64"/>
      <c r="D12" s="64"/>
      <c r="E12" s="64"/>
    </row>
    <row r="13" spans="1:5" ht="13.5" customHeight="1">
      <c r="A13" s="69" t="s">
        <v>22</v>
      </c>
      <c r="B13" s="69"/>
      <c r="C13" s="69"/>
      <c r="D13" s="69"/>
      <c r="E13" s="69"/>
    </row>
    <row r="14" spans="1:5" ht="18" customHeight="1">
      <c r="A14" s="63" t="s">
        <v>2</v>
      </c>
      <c r="B14" s="64"/>
      <c r="C14" s="64"/>
      <c r="D14" s="64"/>
      <c r="E14" s="64"/>
    </row>
    <row r="15" spans="1:5" ht="15.75" customHeight="1">
      <c r="A15" s="69" t="s">
        <v>23</v>
      </c>
      <c r="B15" s="69"/>
      <c r="C15" s="69"/>
      <c r="D15" s="69"/>
      <c r="E15" s="69"/>
    </row>
    <row r="16" spans="1:5">
      <c r="A16" s="63" t="s">
        <v>16</v>
      </c>
      <c r="B16" s="64"/>
      <c r="C16" s="64"/>
      <c r="D16" s="64"/>
      <c r="E16" s="64"/>
    </row>
    <row r="17" spans="1:7" ht="27" customHeight="1">
      <c r="A17" s="69" t="s">
        <v>17</v>
      </c>
      <c r="B17" s="69"/>
      <c r="C17" s="69"/>
      <c r="D17" s="69"/>
      <c r="E17" s="69"/>
    </row>
    <row r="18" spans="1:7" ht="60" customHeight="1">
      <c r="A18" s="69" t="s">
        <v>29</v>
      </c>
      <c r="B18" s="69"/>
      <c r="C18" s="69"/>
      <c r="D18" s="69"/>
      <c r="E18" s="69"/>
    </row>
    <row r="19" spans="1:7" ht="39" customHeight="1">
      <c r="A19" s="75" t="s">
        <v>30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278.8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45</v>
      </c>
      <c r="B22" s="8" t="s">
        <v>44</v>
      </c>
      <c r="C22" s="3" t="s">
        <v>4</v>
      </c>
      <c r="D22" s="3">
        <v>6.23</v>
      </c>
      <c r="E22" s="7">
        <f>D22*F20*G20</f>
        <v>5210.7720000000008</v>
      </c>
    </row>
    <row r="23" spans="1:7">
      <c r="A23" s="6" t="s">
        <v>41</v>
      </c>
      <c r="B23" s="8" t="s">
        <v>24</v>
      </c>
      <c r="C23" s="3" t="s">
        <v>4</v>
      </c>
      <c r="D23" s="3">
        <v>3.76</v>
      </c>
      <c r="E23" s="7">
        <f>D23*F20*3</f>
        <v>3144.864</v>
      </c>
    </row>
    <row r="24" spans="1:7">
      <c r="A24" s="6" t="s">
        <v>34</v>
      </c>
      <c r="B24" s="8" t="s">
        <v>63</v>
      </c>
      <c r="C24" s="3" t="s">
        <v>36</v>
      </c>
      <c r="D24" s="3"/>
      <c r="E24" s="7">
        <v>498</v>
      </c>
    </row>
    <row r="25" spans="1:7">
      <c r="A25" s="6" t="s">
        <v>62</v>
      </c>
      <c r="B25" s="8" t="s">
        <v>59</v>
      </c>
      <c r="C25" s="3" t="s">
        <v>36</v>
      </c>
      <c r="D25" s="3"/>
      <c r="E25" s="7">
        <v>22269.94</v>
      </c>
    </row>
    <row r="26" spans="1:7">
      <c r="A26" s="6" t="s">
        <v>61</v>
      </c>
      <c r="B26" s="8" t="s">
        <v>59</v>
      </c>
      <c r="C26" s="3" t="s">
        <v>36</v>
      </c>
      <c r="D26" s="3"/>
      <c r="E26" s="7">
        <v>19152.5</v>
      </c>
    </row>
    <row r="27" spans="1:7">
      <c r="A27" s="6" t="s">
        <v>58</v>
      </c>
      <c r="B27" s="8" t="s">
        <v>59</v>
      </c>
      <c r="C27" s="3" t="s">
        <v>60</v>
      </c>
      <c r="D27" s="3">
        <v>2</v>
      </c>
      <c r="E27" s="7">
        <f>D27*235.95</f>
        <v>471.9</v>
      </c>
    </row>
    <row r="28" spans="1:7">
      <c r="A28" s="26"/>
      <c r="B28" s="27"/>
      <c r="C28" s="3"/>
      <c r="D28" s="3"/>
      <c r="E28" s="7"/>
    </row>
    <row r="29" spans="1:7" s="13" customFormat="1" ht="14.25">
      <c r="A29" s="9" t="s">
        <v>25</v>
      </c>
      <c r="B29" s="10"/>
      <c r="C29" s="11"/>
      <c r="D29" s="11"/>
      <c r="E29" s="12">
        <f>SUM(E22:E28)</f>
        <v>50747.976000000002</v>
      </c>
    </row>
    <row r="31" spans="1:7" ht="41.25" customHeight="1">
      <c r="A31" s="76" t="s">
        <v>64</v>
      </c>
      <c r="B31" s="76"/>
      <c r="C31" s="76"/>
      <c r="D31" s="76"/>
      <c r="E31" s="76"/>
    </row>
    <row r="32" spans="1:7" ht="33.75" customHeight="1">
      <c r="A32" s="69" t="s">
        <v>21</v>
      </c>
      <c r="B32" s="69"/>
      <c r="C32" s="69"/>
      <c r="D32" s="69"/>
      <c r="E32" s="69"/>
    </row>
    <row r="33" spans="1:8" ht="18" customHeight="1">
      <c r="A33" s="69" t="s">
        <v>20</v>
      </c>
      <c r="B33" s="69"/>
      <c r="C33" s="69"/>
      <c r="D33" s="69"/>
      <c r="E33" s="69"/>
      <c r="F33" s="13"/>
      <c r="G33" s="13"/>
      <c r="H33" s="14"/>
    </row>
    <row r="34" spans="1:8" ht="32.25" customHeight="1">
      <c r="A34" s="69" t="s">
        <v>31</v>
      </c>
      <c r="B34" s="69"/>
      <c r="C34" s="69"/>
      <c r="D34" s="69"/>
      <c r="E34" s="69"/>
    </row>
    <row r="35" spans="1:8" ht="11.25" customHeight="1">
      <c r="A35" s="69" t="s">
        <v>18</v>
      </c>
      <c r="B35" s="69"/>
      <c r="C35" s="69"/>
      <c r="D35" s="69"/>
      <c r="E35" s="69"/>
    </row>
    <row r="36" spans="1:8">
      <c r="A36" s="74" t="s">
        <v>5</v>
      </c>
      <c r="B36" s="74"/>
      <c r="C36" s="74"/>
      <c r="D36" s="74"/>
      <c r="E36" s="74"/>
    </row>
    <row r="37" spans="1:8">
      <c r="A37" s="69" t="s">
        <v>18</v>
      </c>
      <c r="B37" s="69"/>
      <c r="C37" s="69"/>
      <c r="D37" s="69"/>
      <c r="E37" s="69"/>
    </row>
    <row r="38" spans="1:8">
      <c r="A38" s="77" t="s">
        <v>32</v>
      </c>
      <c r="B38" s="77"/>
      <c r="C38" s="77"/>
      <c r="D38" s="77"/>
      <c r="E38" s="77"/>
    </row>
    <row r="39" spans="1:8">
      <c r="B39" s="78" t="s">
        <v>19</v>
      </c>
      <c r="C39" s="78"/>
      <c r="D39" s="78"/>
      <c r="E39" s="5" t="s">
        <v>6</v>
      </c>
    </row>
    <row r="40" spans="1:8">
      <c r="A40" s="31"/>
      <c r="B40" s="31"/>
      <c r="C40" s="31"/>
      <c r="D40" s="31"/>
      <c r="E40" s="31"/>
    </row>
    <row r="41" spans="1:8">
      <c r="A41" s="77" t="s">
        <v>33</v>
      </c>
      <c r="B41" s="77"/>
      <c r="C41" s="77"/>
      <c r="D41" s="77"/>
      <c r="E41" s="77"/>
    </row>
    <row r="42" spans="1:8">
      <c r="B42" s="78" t="s">
        <v>19</v>
      </c>
      <c r="C42" s="78"/>
      <c r="D42" s="78"/>
      <c r="E42" s="5" t="s">
        <v>6</v>
      </c>
    </row>
    <row r="44" spans="1:8">
      <c r="A44" s="18" t="s">
        <v>38</v>
      </c>
    </row>
    <row r="45" spans="1:8">
      <c r="A45" s="13" t="s">
        <v>37</v>
      </c>
    </row>
    <row r="46" spans="1:8">
      <c r="A46" s="2" t="s">
        <v>43</v>
      </c>
      <c r="B46" s="15">
        <f>'2кв'!B48</f>
        <v>55.737999999997555</v>
      </c>
    </row>
    <row r="47" spans="1:8">
      <c r="A47" s="19" t="s">
        <v>47</v>
      </c>
      <c r="B47" s="16"/>
    </row>
    <row r="48" spans="1:8">
      <c r="A48" s="2" t="s">
        <v>39</v>
      </c>
      <c r="B48" s="16">
        <f>23143.2</f>
        <v>23143.200000000001</v>
      </c>
    </row>
    <row r="49" spans="1:2" ht="30">
      <c r="A49" s="33" t="s">
        <v>40</v>
      </c>
      <c r="B49" s="16">
        <f>E29</f>
        <v>50747.976000000002</v>
      </c>
    </row>
    <row r="50" spans="1:2">
      <c r="A50" s="17" t="s">
        <v>42</v>
      </c>
      <c r="B50" s="20">
        <f>B46+B48-B49</f>
        <v>-27549.038000000004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1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>
      <c r="A1" s="65" t="s">
        <v>11</v>
      </c>
      <c r="B1" s="65"/>
      <c r="C1" s="65"/>
      <c r="D1" s="65"/>
      <c r="E1" s="65"/>
    </row>
    <row r="2" spans="1:5" ht="37.5" customHeight="1">
      <c r="A2" s="66" t="s">
        <v>12</v>
      </c>
      <c r="B2" s="67"/>
      <c r="C2" s="67"/>
      <c r="D2" s="67"/>
      <c r="E2" s="67"/>
    </row>
    <row r="3" spans="1:5">
      <c r="A3" s="68" t="s">
        <v>89</v>
      </c>
      <c r="B3" s="68"/>
      <c r="C3" s="68"/>
      <c r="D3" s="68"/>
      <c r="E3" s="68"/>
    </row>
    <row r="4" spans="1:5" s="1" customFormat="1" ht="15.75">
      <c r="A4" s="22" t="s">
        <v>13</v>
      </c>
      <c r="B4" s="4"/>
      <c r="C4" s="4"/>
      <c r="D4" s="73" t="s">
        <v>90</v>
      </c>
      <c r="E4" s="73"/>
    </row>
    <row r="5" spans="1:5">
      <c r="A5" s="35"/>
      <c r="B5" s="4"/>
      <c r="C5" s="4"/>
      <c r="D5" s="4"/>
      <c r="E5" s="4"/>
    </row>
    <row r="6" spans="1:5">
      <c r="A6" s="69" t="s">
        <v>0</v>
      </c>
      <c r="B6" s="69"/>
      <c r="C6" s="69"/>
      <c r="D6" s="69"/>
      <c r="E6" s="69"/>
    </row>
    <row r="7" spans="1:5">
      <c r="A7" s="70" t="s">
        <v>26</v>
      </c>
      <c r="B7" s="70"/>
      <c r="C7" s="70"/>
      <c r="D7" s="70"/>
      <c r="E7" s="70"/>
    </row>
    <row r="8" spans="1:5">
      <c r="A8" s="63" t="s">
        <v>1</v>
      </c>
      <c r="B8" s="63"/>
      <c r="C8" s="63"/>
      <c r="D8" s="63"/>
      <c r="E8" s="63"/>
    </row>
    <row r="9" spans="1:5" ht="13.5" customHeight="1">
      <c r="A9" s="69" t="s">
        <v>27</v>
      </c>
      <c r="B9" s="69"/>
      <c r="C9" s="69"/>
      <c r="D9" s="69"/>
      <c r="E9" s="69"/>
    </row>
    <row r="10" spans="1:5" ht="30" customHeight="1">
      <c r="A10" s="71" t="s">
        <v>14</v>
      </c>
      <c r="B10" s="72"/>
      <c r="C10" s="72"/>
      <c r="D10" s="72"/>
      <c r="E10" s="72"/>
    </row>
    <row r="11" spans="1:5" ht="27.6" customHeight="1">
      <c r="A11" s="69" t="s">
        <v>28</v>
      </c>
      <c r="B11" s="69"/>
      <c r="C11" s="69"/>
      <c r="D11" s="69"/>
      <c r="E11" s="69"/>
    </row>
    <row r="12" spans="1:5" ht="15" customHeight="1">
      <c r="A12" s="63" t="s">
        <v>15</v>
      </c>
      <c r="B12" s="64"/>
      <c r="C12" s="64"/>
      <c r="D12" s="64"/>
      <c r="E12" s="64"/>
    </row>
    <row r="13" spans="1:5" ht="13.5" customHeight="1">
      <c r="A13" s="69" t="s">
        <v>22</v>
      </c>
      <c r="B13" s="69"/>
      <c r="C13" s="69"/>
      <c r="D13" s="69"/>
      <c r="E13" s="69"/>
    </row>
    <row r="14" spans="1:5" ht="18" customHeight="1">
      <c r="A14" s="63" t="s">
        <v>2</v>
      </c>
      <c r="B14" s="64"/>
      <c r="C14" s="64"/>
      <c r="D14" s="64"/>
      <c r="E14" s="64"/>
    </row>
    <row r="15" spans="1:5" ht="15.75" customHeight="1">
      <c r="A15" s="69" t="s">
        <v>23</v>
      </c>
      <c r="B15" s="69"/>
      <c r="C15" s="69"/>
      <c r="D15" s="69"/>
      <c r="E15" s="69"/>
    </row>
    <row r="16" spans="1:5">
      <c r="A16" s="63" t="s">
        <v>16</v>
      </c>
      <c r="B16" s="64"/>
      <c r="C16" s="64"/>
      <c r="D16" s="64"/>
      <c r="E16" s="64"/>
    </row>
    <row r="17" spans="1:8" ht="27" customHeight="1">
      <c r="A17" s="69" t="s">
        <v>17</v>
      </c>
      <c r="B17" s="69"/>
      <c r="C17" s="69"/>
      <c r="D17" s="69"/>
      <c r="E17" s="69"/>
    </row>
    <row r="18" spans="1:8" ht="60" customHeight="1">
      <c r="A18" s="69" t="s">
        <v>29</v>
      </c>
      <c r="B18" s="69"/>
      <c r="C18" s="69"/>
      <c r="D18" s="69"/>
      <c r="E18" s="69"/>
    </row>
    <row r="19" spans="1:8" ht="39" customHeight="1">
      <c r="A19" s="75" t="s">
        <v>30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278.8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8" t="s">
        <v>44</v>
      </c>
      <c r="C22" s="3" t="s">
        <v>4</v>
      </c>
      <c r="D22" s="3">
        <v>6.23</v>
      </c>
      <c r="E22" s="7">
        <f>D22*F20*G20</f>
        <v>5210.7720000000008</v>
      </c>
    </row>
    <row r="23" spans="1:8">
      <c r="A23" s="6" t="s">
        <v>41</v>
      </c>
      <c r="B23" s="8" t="s">
        <v>24</v>
      </c>
      <c r="C23" s="3" t="s">
        <v>4</v>
      </c>
      <c r="D23" s="3">
        <v>3.76</v>
      </c>
      <c r="E23" s="7">
        <f>D23*F20*3</f>
        <v>3144.864</v>
      </c>
    </row>
    <row r="24" spans="1:8">
      <c r="A24" s="6" t="s">
        <v>34</v>
      </c>
      <c r="B24" s="8" t="s">
        <v>91</v>
      </c>
      <c r="C24" s="3" t="s">
        <v>36</v>
      </c>
      <c r="D24" s="3"/>
      <c r="E24" s="7">
        <v>27.26</v>
      </c>
    </row>
    <row r="25" spans="1:8">
      <c r="A25" s="6" t="s">
        <v>92</v>
      </c>
      <c r="B25" s="62" t="s">
        <v>93</v>
      </c>
      <c r="C25" s="3" t="s">
        <v>36</v>
      </c>
      <c r="D25" s="3"/>
      <c r="E25" s="7">
        <v>6387.92</v>
      </c>
    </row>
    <row r="26" spans="1:8">
      <c r="A26" s="26"/>
      <c r="B26" s="27"/>
      <c r="C26" s="3"/>
      <c r="D26" s="3"/>
      <c r="E26" s="7"/>
    </row>
    <row r="27" spans="1:8" s="13" customFormat="1" ht="14.25">
      <c r="A27" s="9" t="s">
        <v>25</v>
      </c>
      <c r="B27" s="10"/>
      <c r="C27" s="11"/>
      <c r="D27" s="11"/>
      <c r="E27" s="12">
        <f>SUM(E22:E26)</f>
        <v>14770.816000000001</v>
      </c>
    </row>
    <row r="29" spans="1:8" ht="41.25" customHeight="1">
      <c r="A29" s="76" t="s">
        <v>94</v>
      </c>
      <c r="B29" s="76"/>
      <c r="C29" s="76"/>
      <c r="D29" s="76"/>
      <c r="E29" s="76"/>
    </row>
    <row r="30" spans="1:8" ht="33.75" customHeight="1">
      <c r="A30" s="69" t="s">
        <v>21</v>
      </c>
      <c r="B30" s="69"/>
      <c r="C30" s="69"/>
      <c r="D30" s="69"/>
      <c r="E30" s="69"/>
    </row>
    <row r="31" spans="1:8" ht="18" customHeight="1">
      <c r="A31" s="69" t="s">
        <v>20</v>
      </c>
      <c r="B31" s="69"/>
      <c r="C31" s="69"/>
      <c r="D31" s="69"/>
      <c r="E31" s="69"/>
      <c r="F31" s="13"/>
      <c r="G31" s="13"/>
      <c r="H31" s="14"/>
    </row>
    <row r="32" spans="1:8" ht="32.25" customHeight="1">
      <c r="A32" s="69" t="s">
        <v>31</v>
      </c>
      <c r="B32" s="69"/>
      <c r="C32" s="69"/>
      <c r="D32" s="69"/>
      <c r="E32" s="69"/>
    </row>
    <row r="33" spans="1:5" ht="11.25" customHeight="1">
      <c r="A33" s="69" t="s">
        <v>18</v>
      </c>
      <c r="B33" s="69"/>
      <c r="C33" s="69"/>
      <c r="D33" s="69"/>
      <c r="E33" s="69"/>
    </row>
    <row r="34" spans="1:5">
      <c r="A34" s="74" t="s">
        <v>5</v>
      </c>
      <c r="B34" s="74"/>
      <c r="C34" s="74"/>
      <c r="D34" s="74"/>
      <c r="E34" s="74"/>
    </row>
    <row r="35" spans="1:5">
      <c r="A35" s="69" t="s">
        <v>18</v>
      </c>
      <c r="B35" s="69"/>
      <c r="C35" s="69"/>
      <c r="D35" s="69"/>
      <c r="E35" s="69"/>
    </row>
    <row r="36" spans="1:5">
      <c r="A36" s="77" t="s">
        <v>32</v>
      </c>
      <c r="B36" s="77"/>
      <c r="C36" s="77"/>
      <c r="D36" s="77"/>
      <c r="E36" s="77"/>
    </row>
    <row r="37" spans="1:5">
      <c r="B37" s="78" t="s">
        <v>19</v>
      </c>
      <c r="C37" s="78"/>
      <c r="D37" s="78"/>
      <c r="E37" s="5" t="s">
        <v>6</v>
      </c>
    </row>
    <row r="38" spans="1:5">
      <c r="A38" s="34"/>
      <c r="B38" s="34"/>
      <c r="C38" s="34"/>
      <c r="D38" s="34"/>
      <c r="E38" s="34"/>
    </row>
    <row r="39" spans="1:5">
      <c r="A39" s="77" t="s">
        <v>33</v>
      </c>
      <c r="B39" s="77"/>
      <c r="C39" s="77"/>
      <c r="D39" s="77"/>
      <c r="E39" s="77"/>
    </row>
    <row r="40" spans="1:5">
      <c r="B40" s="78" t="s">
        <v>19</v>
      </c>
      <c r="C40" s="78"/>
      <c r="D40" s="78"/>
      <c r="E40" s="5" t="s">
        <v>6</v>
      </c>
    </row>
    <row r="42" spans="1:5">
      <c r="A42" s="18" t="s">
        <v>38</v>
      </c>
    </row>
    <row r="43" spans="1:5">
      <c r="A43" s="13" t="s">
        <v>37</v>
      </c>
    </row>
    <row r="44" spans="1:5">
      <c r="A44" s="2" t="s">
        <v>43</v>
      </c>
      <c r="B44" s="15">
        <f>'3кв'!B50</f>
        <v>-27549.038000000004</v>
      </c>
    </row>
    <row r="45" spans="1:5">
      <c r="A45" s="19" t="s">
        <v>47</v>
      </c>
      <c r="B45" s="16"/>
    </row>
    <row r="46" spans="1:5">
      <c r="A46" s="2" t="s">
        <v>39</v>
      </c>
      <c r="B46" s="16">
        <f>23143.2</f>
        <v>23143.200000000001</v>
      </c>
    </row>
    <row r="47" spans="1:5" ht="30">
      <c r="A47" s="36" t="s">
        <v>40</v>
      </c>
      <c r="B47" s="16">
        <f>E27</f>
        <v>14770.816000000001</v>
      </c>
    </row>
    <row r="48" spans="1:5">
      <c r="A48" s="17" t="s">
        <v>42</v>
      </c>
      <c r="B48" s="20">
        <f>B44+B46-B47</f>
        <v>-19176.654000000002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topLeftCell="A25" zoomScaleSheetLayoutView="100" workbookViewId="0">
      <selection activeCell="A32" sqref="A32:XFD32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1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1" t="s">
        <v>65</v>
      </c>
      <c r="B1" s="81"/>
      <c r="C1" s="81"/>
      <c r="D1" s="37"/>
    </row>
    <row r="2" spans="1:5">
      <c r="A2" s="82" t="s">
        <v>66</v>
      </c>
      <c r="B2" s="82"/>
      <c r="C2" s="82"/>
      <c r="D2" s="38"/>
    </row>
    <row r="3" spans="1:5">
      <c r="A3" s="82" t="s">
        <v>67</v>
      </c>
      <c r="B3" s="82"/>
      <c r="C3" s="82"/>
      <c r="D3" s="38"/>
    </row>
    <row r="4" spans="1:5">
      <c r="A4" s="81" t="s">
        <v>88</v>
      </c>
      <c r="B4" s="81"/>
      <c r="C4" s="81"/>
      <c r="D4" s="37"/>
    </row>
    <row r="5" spans="1:5">
      <c r="A5" s="83"/>
      <c r="B5" s="83"/>
      <c r="C5" s="83"/>
    </row>
    <row r="6" spans="1:5">
      <c r="A6" s="38"/>
      <c r="B6" s="39" t="s">
        <v>68</v>
      </c>
      <c r="C6" s="58">
        <f>'1кв'!B44</f>
        <v>-26718.2</v>
      </c>
      <c r="D6" s="41"/>
    </row>
    <row r="7" spans="1:5">
      <c r="A7" s="38"/>
      <c r="B7" s="39" t="s">
        <v>95</v>
      </c>
      <c r="C7" s="40"/>
      <c r="D7" s="41"/>
    </row>
    <row r="8" spans="1:5">
      <c r="A8" s="42" t="s">
        <v>69</v>
      </c>
      <c r="B8" s="43" t="s">
        <v>70</v>
      </c>
      <c r="C8" s="44">
        <f>'1кв'!B46+'2кв'!B46+'3кв'!B48+'4кв'!B46</f>
        <v>92572.800000000003</v>
      </c>
      <c r="D8" s="45"/>
    </row>
    <row r="9" spans="1:5">
      <c r="A9" s="46"/>
      <c r="B9" s="43" t="s">
        <v>71</v>
      </c>
      <c r="C9" s="40">
        <f>SUM(C8:C8)</f>
        <v>92572.800000000003</v>
      </c>
      <c r="D9" s="41"/>
    </row>
    <row r="10" spans="1:5">
      <c r="B10" s="79"/>
      <c r="C10" s="80"/>
      <c r="D10" s="47"/>
    </row>
    <row r="11" spans="1:5">
      <c r="A11" s="48" t="s">
        <v>72</v>
      </c>
      <c r="B11" s="49" t="s">
        <v>73</v>
      </c>
      <c r="C11" s="50">
        <f>'1кв'!E22+'2кв'!E22+'3кв'!E22+'4кв'!E22</f>
        <v>20073.600000000002</v>
      </c>
      <c r="D11" s="47"/>
    </row>
    <row r="12" spans="1:5">
      <c r="B12" s="51" t="s">
        <v>41</v>
      </c>
      <c r="C12" s="50">
        <f>'1кв'!E23+'2кв'!E23+'3кв'!E23+'4кв'!E23</f>
        <v>12094.344000000001</v>
      </c>
      <c r="D12" s="47"/>
      <c r="E12" s="52"/>
    </row>
    <row r="13" spans="1:5" ht="31.5">
      <c r="B13" s="51" t="s">
        <v>46</v>
      </c>
      <c r="C13" s="50">
        <f>'1кв'!E25</f>
        <v>267.24</v>
      </c>
      <c r="D13" s="47"/>
    </row>
    <row r="14" spans="1:5">
      <c r="A14" s="48"/>
      <c r="B14" s="53" t="s">
        <v>34</v>
      </c>
      <c r="C14" s="50">
        <f>'1кв'!E24+'2кв'!E24+'3кв'!E24+'4кв'!E24</f>
        <v>555.26</v>
      </c>
      <c r="D14" s="47"/>
    </row>
    <row r="15" spans="1:5">
      <c r="A15" s="48"/>
      <c r="B15" s="54" t="s">
        <v>96</v>
      </c>
      <c r="C15" s="50">
        <f>'3кв'!E27</f>
        <v>471.9</v>
      </c>
      <c r="D15" s="47"/>
    </row>
    <row r="16" spans="1:5">
      <c r="A16" s="48"/>
      <c r="B16" s="54" t="s">
        <v>74</v>
      </c>
      <c r="C16" s="50">
        <f>C18+C19+C20+C21</f>
        <v>51568.909999999996</v>
      </c>
      <c r="D16" s="47"/>
    </row>
    <row r="17" spans="1:5">
      <c r="A17" s="48"/>
      <c r="B17" s="55" t="s">
        <v>75</v>
      </c>
      <c r="C17" s="50"/>
      <c r="D17" s="47"/>
    </row>
    <row r="18" spans="1:5">
      <c r="A18" s="48"/>
      <c r="B18" s="54" t="s">
        <v>97</v>
      </c>
      <c r="C18" s="50">
        <f>'3кв'!E25</f>
        <v>22269.94</v>
      </c>
      <c r="D18" s="47"/>
    </row>
    <row r="19" spans="1:5">
      <c r="A19" s="48"/>
      <c r="B19" s="54" t="s">
        <v>76</v>
      </c>
      <c r="C19" s="50">
        <f>'2кв'!E25</f>
        <v>3758.55</v>
      </c>
      <c r="D19" s="47"/>
    </row>
    <row r="20" spans="1:5">
      <c r="A20" s="48"/>
      <c r="B20" s="54" t="s">
        <v>98</v>
      </c>
      <c r="C20" s="50">
        <f>'3кв'!E26</f>
        <v>19152.5</v>
      </c>
      <c r="D20" s="47"/>
    </row>
    <row r="21" spans="1:5">
      <c r="A21" s="48"/>
      <c r="B21" s="54" t="s">
        <v>99</v>
      </c>
      <c r="C21" s="50">
        <f>'4кв'!E25</f>
        <v>6387.92</v>
      </c>
      <c r="D21" s="47"/>
    </row>
    <row r="22" spans="1:5">
      <c r="A22" s="48"/>
      <c r="B22" s="54"/>
      <c r="C22" s="50"/>
      <c r="D22" s="47"/>
    </row>
    <row r="23" spans="1:5">
      <c r="B23" s="56" t="s">
        <v>77</v>
      </c>
      <c r="C23" s="40">
        <f>SUM(C11:C16)</f>
        <v>85031.254000000001</v>
      </c>
      <c r="D23" s="47"/>
      <c r="E23" s="52">
        <f>'[1]1кв'!E27+'[1]2кв'!E27+'[1]3кв'!E27+'[1]4 кв'!E27</f>
        <v>66151.842000000004</v>
      </c>
    </row>
    <row r="24" spans="1:5">
      <c r="B24" s="57" t="s">
        <v>78</v>
      </c>
      <c r="C24" s="58">
        <f>(C6+C9)-C23</f>
        <v>-19176.653999999995</v>
      </c>
      <c r="D24" s="47"/>
    </row>
    <row r="25" spans="1:5">
      <c r="B25" s="42"/>
      <c r="C25" s="59"/>
      <c r="D25" s="47"/>
    </row>
    <row r="26" spans="1:5">
      <c r="B26" s="42" t="s">
        <v>79</v>
      </c>
      <c r="C26" s="42"/>
      <c r="D26" s="47"/>
    </row>
    <row r="27" spans="1:5">
      <c r="B27" s="42" t="s">
        <v>80</v>
      </c>
      <c r="C27" s="42">
        <v>7714.4</v>
      </c>
      <c r="D27" s="47"/>
    </row>
    <row r="28" spans="1:5">
      <c r="B28" s="60" t="s">
        <v>81</v>
      </c>
      <c r="C28" s="60">
        <v>7714.4</v>
      </c>
      <c r="D28" s="47"/>
    </row>
    <row r="29" spans="1:5">
      <c r="B29" s="42" t="s">
        <v>82</v>
      </c>
      <c r="C29" s="42">
        <f>C28-C27</f>
        <v>0</v>
      </c>
      <c r="D29" s="47"/>
    </row>
    <row r="30" spans="1:5">
      <c r="B30" s="42"/>
      <c r="C30" s="59"/>
      <c r="D30" s="47"/>
    </row>
    <row r="31" spans="1:5">
      <c r="B31" s="42"/>
      <c r="C31" s="59"/>
      <c r="D31" s="47"/>
    </row>
    <row r="32" spans="1:5">
      <c r="B32" s="42"/>
      <c r="C32" s="59"/>
      <c r="D32" s="47"/>
    </row>
    <row r="33" spans="1:4">
      <c r="B33" s="42"/>
      <c r="C33" s="59"/>
      <c r="D33" s="47"/>
    </row>
    <row r="34" spans="1:4">
      <c r="A34" s="1" t="s">
        <v>83</v>
      </c>
      <c r="B34" s="42" t="s">
        <v>84</v>
      </c>
      <c r="C34" s="59"/>
      <c r="D34" s="47"/>
    </row>
    <row r="35" spans="1:4">
      <c r="B35" s="42" t="s">
        <v>85</v>
      </c>
      <c r="C35" s="59"/>
      <c r="D35" s="47"/>
    </row>
    <row r="36" spans="1:4">
      <c r="B36" s="42" t="s">
        <v>86</v>
      </c>
      <c r="C36" s="59"/>
      <c r="D36" s="47"/>
    </row>
    <row r="37" spans="1:4">
      <c r="B37" s="42"/>
      <c r="C37" s="59"/>
      <c r="D37" s="47"/>
    </row>
    <row r="38" spans="1:4">
      <c r="B38" s="42"/>
      <c r="C38" s="59"/>
      <c r="D38" s="47"/>
    </row>
    <row r="39" spans="1:4">
      <c r="B39" s="42" t="s">
        <v>87</v>
      </c>
      <c r="C39" s="59"/>
      <c r="D39" s="47"/>
    </row>
    <row r="40" spans="1:4">
      <c r="B40" s="42"/>
      <c r="C40" s="59"/>
      <c r="D40" s="47"/>
    </row>
    <row r="41" spans="1:4">
      <c r="B41" s="42"/>
      <c r="C41" s="59"/>
      <c r="D41" s="47"/>
    </row>
    <row r="42" spans="1:4">
      <c r="B42" s="42"/>
      <c r="C42" s="59"/>
      <c r="D42" s="47"/>
    </row>
    <row r="43" spans="1:4">
      <c r="B43" s="42"/>
      <c r="C43" s="59"/>
      <c r="D43" s="4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2023-03-02T11:02:09Z</dcterms:modified>
</cp:coreProperties>
</file>