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externalReferences>
    <externalReference r:id="rId6"/>
  </externalReferences>
  <definedNames>
    <definedName name="_xlnm.Print_Area" localSheetId="0">'1кв'!$A$1:$E$49</definedName>
    <definedName name="_xlnm.Print_Area" localSheetId="1">'2кв'!$A$1:$E$51</definedName>
    <definedName name="_xlnm.Print_Area" localSheetId="2">'3кв'!$A$1:$E$49</definedName>
    <definedName name="_xlnm.Print_Area" localSheetId="3">'4кв'!$A$1:$E$48</definedName>
    <definedName name="_xlnm.Print_Area" localSheetId="4">отчет!$A$1:$C$40</definedName>
  </definedNames>
  <calcPr calcId="124519"/>
</workbook>
</file>

<file path=xl/calcChain.xml><?xml version="1.0" encoding="utf-8"?>
<calcChain xmlns="http://schemas.openxmlformats.org/spreadsheetml/2006/main">
  <c r="C8" i="24"/>
  <c r="E24" i="23"/>
  <c r="C20" i="24" l="1"/>
  <c r="C19"/>
  <c r="C18"/>
  <c r="C16" s="1"/>
  <c r="C15"/>
  <c r="C14"/>
  <c r="C13"/>
  <c r="C12"/>
  <c r="C11"/>
  <c r="C9"/>
  <c r="C6"/>
  <c r="C28"/>
  <c r="E22"/>
  <c r="C22" l="1"/>
  <c r="C23" s="1"/>
  <c r="B48" i="23" l="1"/>
  <c r="B44"/>
  <c r="E23"/>
  <c r="E22"/>
  <c r="E26" s="1"/>
  <c r="B47" s="1"/>
  <c r="B45" i="22" l="1"/>
  <c r="E27"/>
  <c r="E23"/>
  <c r="E22"/>
  <c r="B48" l="1"/>
  <c r="B49" s="1"/>
  <c r="B51" i="21"/>
  <c r="B47"/>
  <c r="E26"/>
  <c r="E23"/>
  <c r="E22"/>
  <c r="E29" l="1"/>
  <c r="B50" s="1"/>
  <c r="B49" i="20"/>
  <c r="E25"/>
  <c r="E27" l="1"/>
  <c r="B48" s="1"/>
  <c r="E23"/>
  <c r="E22"/>
</calcChain>
</file>

<file path=xl/sharedStrings.xml><?xml version="1.0" encoding="utf-8"?>
<sst xmlns="http://schemas.openxmlformats.org/spreadsheetml/2006/main" count="262" uniqueCount="99">
  <si>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</si>
  <si>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</si>
  <si>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</si>
  <si>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</si>
  <si>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</si>
  <si>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</si>
  <si>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</si>
  <si>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</si>
  <si>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</si>
  <si>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</si>
  <si>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</si>
  <si>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</si>
  <si>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</si>
  <si>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</si>
  <si>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</si>
  <si>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</si>
  <si>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</si>
  <si>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</si>
  <si>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</si>
  <si>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</si>
  <si>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</si>
  <si>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</si>
  <si>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</si>
  <si>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</si>
  <si>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</si>
  <si>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</si>
  <si>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Пятилетки, д. 73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</si>
  <si>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Архипенко Раисы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</si>
  <si>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№51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</si>
  <si>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№51 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</si>
  <si>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Пятилетки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</si>
  <si>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</si>
  <si>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</si>
  <si>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Архипенко Р.М.</t>
  </si>
  <si>
    <t>Стоимость материалов</t>
  </si>
  <si>
    <t>1 квартал</t>
  </si>
  <si>
    <t>руб.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</si>
  <si>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</si>
  <si>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</si>
  <si>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</si>
  <si>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- 281,1м2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</si>
  <si>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</si>
  <si>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</si>
  <si>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</si>
  <si>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</si>
  <si>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</si>
  <si>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Обработка подъездов хлорсодержащими растворами опрыскивание 1 раз в неделю</t>
  </si>
  <si>
    <t>Предъявлено населению 16494,93 руб.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</si>
  <si>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</si>
  <si>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</si>
  <si>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восемь тысяч пятьдесят девять рублей 33 копейки</t>
  </si>
  <si>
    <t>за 2 квартал 2022 года</t>
  </si>
  <si>
    <t>"30" 06 2022 г.</t>
  </si>
  <si>
    <t>2 квартал</t>
  </si>
  <si>
    <t>Частичный ремонт шиферной кровли (кв.1)</t>
  </si>
  <si>
    <t>май</t>
  </si>
  <si>
    <t>ч/ч</t>
  </si>
  <si>
    <t>Реконструкция качели, установка стенда</t>
  </si>
  <si>
    <t>Испытание эл.сетей</t>
  </si>
  <si>
    <t xml:space="preserve">           2. Всего за период с "01" 04 2022 г. по "30" 06 2022 г. выполнено работ (оказано услуг) на общую сумму двадцать две тысячи шесть рублей 05 копеек</t>
  </si>
  <si>
    <t>за 3 квартал 2022 года</t>
  </si>
  <si>
    <t>"30" 09 2022 г.</t>
  </si>
  <si>
    <t>3 квартал</t>
  </si>
  <si>
    <t>Окраска скамеек (смета)</t>
  </si>
  <si>
    <t>август</t>
  </si>
  <si>
    <t xml:space="preserve">           2. Всего за период с "01" 07 2022 г. по "30" 09 2022 г. выполнено работ (оказано услуг) на общую сумму девять тысяч четыреста шестьдесят рублей 49 копеек</t>
  </si>
  <si>
    <t>за 4 квартал 2022 года</t>
  </si>
  <si>
    <t>"31" 12 2022 г.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</si>
  <si>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</si>
  <si>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</si>
  <si>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</si>
  <si>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</si>
  <si>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</si>
  <si>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</si>
  <si>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</si>
  <si>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</si>
  <si>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</si>
  <si>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</si>
  <si>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</si>
  <si>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</si>
  <si>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</si>
  <si>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</si>
  <si>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</si>
  <si>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</si>
  <si>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</si>
  <si>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</si>
  <si>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</si>
  <si>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</si>
  <si>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</si>
  <si>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</si>
  <si>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</si>
  <si>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</si>
  <si>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Пятилетки, д. 73</t>
  </si>
  <si>
    <t>Начислено всего 65 979,72</t>
  </si>
  <si>
    <t>Непредвиденные работы 3 ч/ч</t>
  </si>
  <si>
    <t xml:space="preserve">    * Испытание эл.сетей</t>
  </si>
  <si>
    <t xml:space="preserve">    * Реконструкция качели, установка стенда</t>
  </si>
  <si>
    <t xml:space="preserve">    * Окраска скамеек (смета)</t>
  </si>
  <si>
    <t xml:space="preserve">           2. Всего за период с "01" 10 2022 г. по "31" 12 2022 г. выполнено работ (оказано услуг) на общую сумму восемь тысяч четыреста пятьдесят один рубль 84 копейки.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</si>
</sst>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3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4" xfId="0" applyFont="1" applyBorder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0;&#1082;&#1090;&#1099;%20&#1087;&#1088;&#1080;&#1077;&#1084;&#1082;&#1080;%20&#1086;&#1082;&#1072;&#1079;&#1072;&#1085;&#1085;&#1099;&#1093;%20&#1091;&#1089;&#1083;&#1091;&#1075;\2021%20&#1075;\prol16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 кв"/>
      <sheetName val="отчет"/>
    </sheetNames>
    <sheetDataSet>
      <sheetData sheetId="0">
        <row r="22">
          <cell r="E22">
            <v>11377.548000000003</v>
          </cell>
        </row>
        <row r="27">
          <cell r="E27">
            <v>15826.647000000001</v>
          </cell>
        </row>
      </sheetData>
      <sheetData sheetId="1">
        <row r="22">
          <cell r="E22">
            <v>11377.548000000003</v>
          </cell>
        </row>
        <row r="27">
          <cell r="E27">
            <v>16068.267000000003</v>
          </cell>
        </row>
      </sheetData>
      <sheetData sheetId="2">
        <row r="22">
          <cell r="E22">
            <v>12062.484</v>
          </cell>
        </row>
        <row r="27">
          <cell r="E27">
            <v>16673.304</v>
          </cell>
        </row>
      </sheetData>
      <sheetData sheetId="3">
        <row r="22">
          <cell r="E22">
            <v>12062.484</v>
          </cell>
        </row>
        <row r="27">
          <cell r="E27">
            <v>17583.624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22" zoomScaleSheetLayoutView="100" workbookViewId="0">
      <selection activeCell="A3" sqref="A3:E4"/>
    </sheetView>
  </sheetViews>
  <sheetFormatPr defaultColWidth="9.140625" defaultRowHeight="15"/>
  <cols>
    <col min="1" max="1" width="35.140625" style="2" bestFit="1" customWidth="1"/>
    <col min="2" max="2" width="20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6" customHeight="1">
      <c r="A2" s="75" t="s">
        <v>12</v>
      </c>
      <c r="B2" s="76"/>
      <c r="C2" s="76"/>
      <c r="D2" s="76"/>
      <c r="E2" s="76"/>
    </row>
    <row r="3" spans="1:5">
      <c r="A3" s="77" t="s">
        <v>48</v>
      </c>
      <c r="B3" s="77"/>
      <c r="C3" s="77"/>
      <c r="D3" s="77"/>
      <c r="E3" s="77"/>
    </row>
    <row r="4" spans="1:5" s="1" customFormat="1" ht="15.6" customHeight="1">
      <c r="A4" s="21" t="s">
        <v>13</v>
      </c>
      <c r="B4" s="4"/>
      <c r="C4" s="4"/>
      <c r="D4" s="81" t="s">
        <v>49</v>
      </c>
      <c r="E4" s="81"/>
    </row>
    <row r="5" spans="1:5">
      <c r="A5" s="25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8" t="s">
        <v>26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>
      <c r="A9" s="66" t="s">
        <v>27</v>
      </c>
      <c r="B9" s="66"/>
      <c r="C9" s="66"/>
      <c r="D9" s="66"/>
      <c r="E9" s="66"/>
    </row>
    <row r="10" spans="1:5" ht="24.6" customHeight="1">
      <c r="A10" s="79" t="s">
        <v>14</v>
      </c>
      <c r="B10" s="80"/>
      <c r="C10" s="80"/>
      <c r="D10" s="80"/>
      <c r="E10" s="80"/>
    </row>
    <row r="11" spans="1:5" ht="29.25" customHeight="1">
      <c r="A11" s="66" t="s">
        <v>28</v>
      </c>
      <c r="B11" s="66"/>
      <c r="C11" s="66"/>
      <c r="D11" s="66"/>
      <c r="E11" s="66"/>
    </row>
    <row r="12" spans="1:5" ht="17.25" customHeight="1">
      <c r="A12" s="70" t="s">
        <v>15</v>
      </c>
      <c r="B12" s="71"/>
      <c r="C12" s="71"/>
      <c r="D12" s="71"/>
      <c r="E12" s="71"/>
    </row>
    <row r="13" spans="1:5" ht="21" customHeight="1">
      <c r="A13" s="66" t="s">
        <v>22</v>
      </c>
      <c r="B13" s="66"/>
      <c r="C13" s="66"/>
      <c r="D13" s="66"/>
      <c r="E13" s="66"/>
    </row>
    <row r="14" spans="1:5" ht="18.75" customHeight="1">
      <c r="A14" s="70" t="s">
        <v>2</v>
      </c>
      <c r="B14" s="71"/>
      <c r="C14" s="71"/>
      <c r="D14" s="71"/>
      <c r="E14" s="71"/>
    </row>
    <row r="15" spans="1:5" ht="18" customHeight="1">
      <c r="A15" s="66" t="s">
        <v>23</v>
      </c>
      <c r="B15" s="66"/>
      <c r="C15" s="66"/>
      <c r="D15" s="66"/>
      <c r="E15" s="66"/>
    </row>
    <row r="16" spans="1:5">
      <c r="A16" s="70" t="s">
        <v>16</v>
      </c>
      <c r="B16" s="71"/>
      <c r="C16" s="71"/>
      <c r="D16" s="71"/>
      <c r="E16" s="71"/>
    </row>
    <row r="17" spans="1:8" ht="30" customHeight="1">
      <c r="A17" s="66" t="s">
        <v>17</v>
      </c>
      <c r="B17" s="66"/>
      <c r="C17" s="66"/>
      <c r="D17" s="66"/>
      <c r="E17" s="66"/>
    </row>
    <row r="18" spans="1:8">
      <c r="A18" s="66" t="s">
        <v>29</v>
      </c>
      <c r="B18" s="66"/>
      <c r="C18" s="66"/>
      <c r="D18" s="66"/>
      <c r="E18" s="66"/>
    </row>
    <row r="19" spans="1:8" ht="33.6" customHeight="1">
      <c r="A19" s="72" t="s">
        <v>30</v>
      </c>
      <c r="B19" s="72"/>
      <c r="C19" s="72"/>
      <c r="D19" s="72"/>
      <c r="E19" s="72"/>
    </row>
    <row r="20" spans="1:8" ht="22.5" customHeight="1">
      <c r="A20" s="72"/>
      <c r="B20" s="72"/>
      <c r="C20" s="72"/>
      <c r="D20" s="72"/>
      <c r="E20" s="72"/>
      <c r="F20" s="2">
        <v>281.10000000000002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0" t="s">
        <v>45</v>
      </c>
      <c r="B22" s="8" t="s">
        <v>44</v>
      </c>
      <c r="C22" s="3" t="s">
        <v>4</v>
      </c>
      <c r="D22" s="3">
        <v>5.77</v>
      </c>
      <c r="E22" s="7">
        <f>D22*F20*G20</f>
        <v>4865.8410000000003</v>
      </c>
    </row>
    <row r="23" spans="1:8">
      <c r="A23" s="6" t="s">
        <v>41</v>
      </c>
      <c r="B23" s="8" t="s">
        <v>24</v>
      </c>
      <c r="C23" s="3" t="s">
        <v>4</v>
      </c>
      <c r="D23" s="3">
        <v>3.47</v>
      </c>
      <c r="E23" s="7">
        <f>D23*F20*3</f>
        <v>2926.2510000000002</v>
      </c>
    </row>
    <row r="24" spans="1:8">
      <c r="A24" s="6" t="s">
        <v>34</v>
      </c>
      <c r="B24" s="8" t="s">
        <v>35</v>
      </c>
      <c r="C24" s="3" t="s">
        <v>36</v>
      </c>
      <c r="D24" s="3"/>
      <c r="E24" s="7">
        <v>0</v>
      </c>
    </row>
    <row r="25" spans="1:8" ht="45">
      <c r="A25" s="6" t="s">
        <v>46</v>
      </c>
      <c r="B25" s="8" t="s">
        <v>35</v>
      </c>
      <c r="C25" s="3" t="s">
        <v>4</v>
      </c>
      <c r="D25" s="3"/>
      <c r="E25" s="7">
        <f>89.08*3</f>
        <v>267.24</v>
      </c>
    </row>
    <row r="26" spans="1:8">
      <c r="A26" s="26"/>
      <c r="B26" s="8"/>
      <c r="C26" s="3"/>
      <c r="D26" s="3"/>
      <c r="E26" s="7"/>
    </row>
    <row r="27" spans="1:8" s="13" customFormat="1" ht="14.25" customHeight="1">
      <c r="A27" s="9" t="s">
        <v>25</v>
      </c>
      <c r="B27" s="10"/>
      <c r="C27" s="11"/>
      <c r="D27" s="11"/>
      <c r="E27" s="12">
        <f>SUM(E22:E26)</f>
        <v>8059.3320000000003</v>
      </c>
    </row>
    <row r="29" spans="1:8" ht="30.75" customHeight="1">
      <c r="A29" s="73" t="s">
        <v>50</v>
      </c>
      <c r="B29" s="73"/>
      <c r="C29" s="73"/>
      <c r="D29" s="73"/>
      <c r="E29" s="73"/>
    </row>
    <row r="30" spans="1:8" ht="34.5" customHeight="1">
      <c r="A30" s="66" t="s">
        <v>21</v>
      </c>
      <c r="B30" s="66"/>
      <c r="C30" s="66"/>
      <c r="D30" s="66"/>
      <c r="E30" s="66"/>
    </row>
    <row r="31" spans="1:8" ht="15.75" customHeight="1">
      <c r="A31" s="66" t="s">
        <v>20</v>
      </c>
      <c r="B31" s="66"/>
      <c r="C31" s="66"/>
      <c r="D31" s="66"/>
      <c r="E31" s="66"/>
      <c r="F31" s="13"/>
      <c r="G31" s="13"/>
      <c r="H31" s="14"/>
    </row>
    <row r="32" spans="1:8" ht="36" customHeight="1">
      <c r="A32" s="66" t="s">
        <v>31</v>
      </c>
      <c r="B32" s="66"/>
      <c r="C32" s="66"/>
      <c r="D32" s="66"/>
      <c r="E32" s="66"/>
    </row>
    <row r="33" spans="1:5">
      <c r="A33" s="66" t="s">
        <v>18</v>
      </c>
      <c r="B33" s="66"/>
      <c r="C33" s="66"/>
      <c r="D33" s="66"/>
      <c r="E33" s="66"/>
    </row>
    <row r="34" spans="1:5">
      <c r="A34" s="22"/>
      <c r="B34" s="22"/>
      <c r="C34" s="22"/>
      <c r="D34" s="22"/>
      <c r="E34" s="22"/>
    </row>
    <row r="35" spans="1:5">
      <c r="A35" s="69" t="s">
        <v>5</v>
      </c>
      <c r="B35" s="69"/>
      <c r="C35" s="69"/>
      <c r="D35" s="69"/>
      <c r="E35" s="69"/>
    </row>
    <row r="36" spans="1:5">
      <c r="A36" s="66" t="s">
        <v>18</v>
      </c>
      <c r="B36" s="66"/>
      <c r="C36" s="66"/>
      <c r="D36" s="66"/>
      <c r="E36" s="66"/>
    </row>
    <row r="37" spans="1:5">
      <c r="A37" s="67" t="s">
        <v>32</v>
      </c>
      <c r="B37" s="67"/>
      <c r="C37" s="67"/>
      <c r="D37" s="67"/>
      <c r="E37" s="67"/>
    </row>
    <row r="38" spans="1:5">
      <c r="B38" s="68" t="s">
        <v>19</v>
      </c>
      <c r="C38" s="68"/>
      <c r="D38" s="68"/>
      <c r="E38" s="5" t="s">
        <v>6</v>
      </c>
    </row>
    <row r="39" spans="1:5">
      <c r="A39" s="24"/>
      <c r="B39" s="24"/>
      <c r="C39" s="24"/>
      <c r="D39" s="24"/>
      <c r="E39" s="24"/>
    </row>
    <row r="40" spans="1:5">
      <c r="A40" s="67" t="s">
        <v>33</v>
      </c>
      <c r="B40" s="67"/>
      <c r="C40" s="67"/>
      <c r="D40" s="67"/>
      <c r="E40" s="67"/>
    </row>
    <row r="41" spans="1:5">
      <c r="B41" s="68" t="s">
        <v>19</v>
      </c>
      <c r="C41" s="68"/>
      <c r="D41" s="68"/>
      <c r="E41" s="5" t="s">
        <v>6</v>
      </c>
    </row>
    <row r="43" spans="1:5">
      <c r="A43" s="2" t="s">
        <v>40</v>
      </c>
    </row>
    <row r="44" spans="1:5">
      <c r="A44" s="13" t="s">
        <v>37</v>
      </c>
    </row>
    <row r="45" spans="1:5">
      <c r="A45" s="2" t="s">
        <v>43</v>
      </c>
      <c r="B45" s="15">
        <v>29851.61</v>
      </c>
    </row>
    <row r="46" spans="1:5">
      <c r="A46" s="18" t="s">
        <v>47</v>
      </c>
      <c r="B46" s="16"/>
    </row>
    <row r="47" spans="1:5">
      <c r="A47" s="2" t="s">
        <v>38</v>
      </c>
      <c r="B47" s="16">
        <v>16494.93</v>
      </c>
    </row>
    <row r="48" spans="1:5" ht="30">
      <c r="A48" s="23" t="s">
        <v>39</v>
      </c>
      <c r="B48" s="16">
        <f>E27</f>
        <v>8059.3320000000003</v>
      </c>
    </row>
    <row r="49" spans="1:2">
      <c r="A49" s="17" t="s">
        <v>42</v>
      </c>
      <c r="B49" s="19">
        <f>B45+B47-B48</f>
        <v>38287.207999999999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34" zoomScaleSheetLayoutView="100" workbookViewId="0">
      <selection activeCell="A27" sqref="A27"/>
    </sheetView>
  </sheetViews>
  <sheetFormatPr defaultColWidth="9.140625" defaultRowHeight="15"/>
  <cols>
    <col min="1" max="1" width="35.140625" style="2" bestFit="1" customWidth="1"/>
    <col min="2" max="2" width="20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6" customHeight="1">
      <c r="A2" s="75" t="s">
        <v>12</v>
      </c>
      <c r="B2" s="76"/>
      <c r="C2" s="76"/>
      <c r="D2" s="76"/>
      <c r="E2" s="76"/>
    </row>
    <row r="3" spans="1:5">
      <c r="A3" s="77" t="s">
        <v>51</v>
      </c>
      <c r="B3" s="77"/>
      <c r="C3" s="77"/>
      <c r="D3" s="77"/>
      <c r="E3" s="77"/>
    </row>
    <row r="4" spans="1:5" s="1" customFormat="1" ht="15.6" customHeight="1">
      <c r="A4" s="21" t="s">
        <v>13</v>
      </c>
      <c r="B4" s="4"/>
      <c r="C4" s="4"/>
      <c r="D4" s="81" t="s">
        <v>52</v>
      </c>
      <c r="E4" s="81"/>
    </row>
    <row r="5" spans="1:5">
      <c r="A5" s="30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8" t="s">
        <v>26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>
      <c r="A9" s="66" t="s">
        <v>27</v>
      </c>
      <c r="B9" s="66"/>
      <c r="C9" s="66"/>
      <c r="D9" s="66"/>
      <c r="E9" s="66"/>
    </row>
    <row r="10" spans="1:5" ht="24.6" customHeight="1">
      <c r="A10" s="79" t="s">
        <v>14</v>
      </c>
      <c r="B10" s="80"/>
      <c r="C10" s="80"/>
      <c r="D10" s="80"/>
      <c r="E10" s="80"/>
    </row>
    <row r="11" spans="1:5" ht="29.25" customHeight="1">
      <c r="A11" s="66" t="s">
        <v>28</v>
      </c>
      <c r="B11" s="66"/>
      <c r="C11" s="66"/>
      <c r="D11" s="66"/>
      <c r="E11" s="66"/>
    </row>
    <row r="12" spans="1:5" ht="17.25" customHeight="1">
      <c r="A12" s="70" t="s">
        <v>15</v>
      </c>
      <c r="B12" s="71"/>
      <c r="C12" s="71"/>
      <c r="D12" s="71"/>
      <c r="E12" s="71"/>
    </row>
    <row r="13" spans="1:5" ht="21" customHeight="1">
      <c r="A13" s="66" t="s">
        <v>22</v>
      </c>
      <c r="B13" s="66"/>
      <c r="C13" s="66"/>
      <c r="D13" s="66"/>
      <c r="E13" s="66"/>
    </row>
    <row r="14" spans="1:5" ht="18.75" customHeight="1">
      <c r="A14" s="70" t="s">
        <v>2</v>
      </c>
      <c r="B14" s="71"/>
      <c r="C14" s="71"/>
      <c r="D14" s="71"/>
      <c r="E14" s="71"/>
    </row>
    <row r="15" spans="1:5" ht="18" customHeight="1">
      <c r="A15" s="66" t="s">
        <v>23</v>
      </c>
      <c r="B15" s="66"/>
      <c r="C15" s="66"/>
      <c r="D15" s="66"/>
      <c r="E15" s="66"/>
    </row>
    <row r="16" spans="1:5">
      <c r="A16" s="70" t="s">
        <v>16</v>
      </c>
      <c r="B16" s="71"/>
      <c r="C16" s="71"/>
      <c r="D16" s="71"/>
      <c r="E16" s="71"/>
    </row>
    <row r="17" spans="1:7" ht="30" customHeight="1">
      <c r="A17" s="66" t="s">
        <v>17</v>
      </c>
      <c r="B17" s="66"/>
      <c r="C17" s="66"/>
      <c r="D17" s="66"/>
      <c r="E17" s="66"/>
    </row>
    <row r="18" spans="1:7">
      <c r="A18" s="66" t="s">
        <v>29</v>
      </c>
      <c r="B18" s="66"/>
      <c r="C18" s="66"/>
      <c r="D18" s="66"/>
      <c r="E18" s="66"/>
    </row>
    <row r="19" spans="1:7" ht="33.6" customHeight="1">
      <c r="A19" s="72" t="s">
        <v>30</v>
      </c>
      <c r="B19" s="72"/>
      <c r="C19" s="72"/>
      <c r="D19" s="72"/>
      <c r="E19" s="72"/>
    </row>
    <row r="20" spans="1:7" ht="22.5" customHeight="1">
      <c r="A20" s="72"/>
      <c r="B20" s="72"/>
      <c r="C20" s="72"/>
      <c r="D20" s="72"/>
      <c r="E20" s="72"/>
      <c r="F20" s="2">
        <v>281.10000000000002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45</v>
      </c>
      <c r="B22" s="8" t="s">
        <v>44</v>
      </c>
      <c r="C22" s="3" t="s">
        <v>4</v>
      </c>
      <c r="D22" s="3">
        <v>5.77</v>
      </c>
      <c r="E22" s="7">
        <f>D22*F20*G20</f>
        <v>4865.8410000000003</v>
      </c>
    </row>
    <row r="23" spans="1:7">
      <c r="A23" s="6" t="s">
        <v>41</v>
      </c>
      <c r="B23" s="8" t="s">
        <v>24</v>
      </c>
      <c r="C23" s="3" t="s">
        <v>4</v>
      </c>
      <c r="D23" s="3">
        <v>3.47</v>
      </c>
      <c r="E23" s="7">
        <f>D23*F20*3</f>
        <v>2926.2510000000002</v>
      </c>
    </row>
    <row r="24" spans="1:7">
      <c r="A24" s="6" t="s">
        <v>34</v>
      </c>
      <c r="B24" s="8" t="s">
        <v>53</v>
      </c>
      <c r="C24" s="3" t="s">
        <v>36</v>
      </c>
      <c r="D24" s="3"/>
      <c r="E24" s="7">
        <v>800</v>
      </c>
    </row>
    <row r="25" spans="1:7">
      <c r="A25" s="35" t="s">
        <v>58</v>
      </c>
      <c r="B25" s="8" t="s">
        <v>53</v>
      </c>
      <c r="C25" s="3" t="s">
        <v>36</v>
      </c>
      <c r="D25" s="3"/>
      <c r="E25" s="7">
        <v>9000</v>
      </c>
    </row>
    <row r="26" spans="1:7" ht="30">
      <c r="A26" s="26" t="s">
        <v>54</v>
      </c>
      <c r="B26" s="8" t="s">
        <v>55</v>
      </c>
      <c r="C26" s="3" t="s">
        <v>56</v>
      </c>
      <c r="D26" s="3">
        <v>3</v>
      </c>
      <c r="E26" s="7">
        <f>D26*218.47</f>
        <v>655.41</v>
      </c>
    </row>
    <row r="27" spans="1:7" ht="30">
      <c r="A27" s="6" t="s">
        <v>57</v>
      </c>
      <c r="B27" s="8" t="s">
        <v>53</v>
      </c>
      <c r="C27" s="3" t="s">
        <v>36</v>
      </c>
      <c r="D27" s="3"/>
      <c r="E27" s="7">
        <v>3758.55</v>
      </c>
    </row>
    <row r="28" spans="1:7">
      <c r="A28" s="26"/>
      <c r="B28" s="8"/>
      <c r="C28" s="3"/>
      <c r="D28" s="3"/>
      <c r="E28" s="7"/>
    </row>
    <row r="29" spans="1:7" s="13" customFormat="1" ht="14.25" customHeight="1">
      <c r="A29" s="9" t="s">
        <v>25</v>
      </c>
      <c r="B29" s="10"/>
      <c r="C29" s="11"/>
      <c r="D29" s="11"/>
      <c r="E29" s="12">
        <f>SUM(E22:E28)</f>
        <v>22006.052</v>
      </c>
    </row>
    <row r="31" spans="1:7" ht="30.75" customHeight="1">
      <c r="A31" s="73" t="s">
        <v>59</v>
      </c>
      <c r="B31" s="73"/>
      <c r="C31" s="73"/>
      <c r="D31" s="73"/>
      <c r="E31" s="73"/>
    </row>
    <row r="32" spans="1:7" ht="34.5" customHeight="1">
      <c r="A32" s="66" t="s">
        <v>21</v>
      </c>
      <c r="B32" s="66"/>
      <c r="C32" s="66"/>
      <c r="D32" s="66"/>
      <c r="E32" s="66"/>
    </row>
    <row r="33" spans="1:8" ht="15.75" customHeight="1">
      <c r="A33" s="66" t="s">
        <v>20</v>
      </c>
      <c r="B33" s="66"/>
      <c r="C33" s="66"/>
      <c r="D33" s="66"/>
      <c r="E33" s="66"/>
      <c r="F33" s="13"/>
      <c r="G33" s="13"/>
      <c r="H33" s="14"/>
    </row>
    <row r="34" spans="1:8" ht="36" customHeight="1">
      <c r="A34" s="66" t="s">
        <v>31</v>
      </c>
      <c r="B34" s="66"/>
      <c r="C34" s="66"/>
      <c r="D34" s="66"/>
      <c r="E34" s="66"/>
    </row>
    <row r="35" spans="1:8">
      <c r="A35" s="66" t="s">
        <v>18</v>
      </c>
      <c r="B35" s="66"/>
      <c r="C35" s="66"/>
      <c r="D35" s="66"/>
      <c r="E35" s="66"/>
    </row>
    <row r="36" spans="1:8">
      <c r="A36" s="27"/>
      <c r="B36" s="27"/>
      <c r="C36" s="27"/>
      <c r="D36" s="27"/>
      <c r="E36" s="27"/>
    </row>
    <row r="37" spans="1:8">
      <c r="A37" s="69" t="s">
        <v>5</v>
      </c>
      <c r="B37" s="69"/>
      <c r="C37" s="69"/>
      <c r="D37" s="69"/>
      <c r="E37" s="69"/>
    </row>
    <row r="38" spans="1:8">
      <c r="A38" s="66" t="s">
        <v>18</v>
      </c>
      <c r="B38" s="66"/>
      <c r="C38" s="66"/>
      <c r="D38" s="66"/>
      <c r="E38" s="66"/>
    </row>
    <row r="39" spans="1:8">
      <c r="A39" s="67" t="s">
        <v>32</v>
      </c>
      <c r="B39" s="67"/>
      <c r="C39" s="67"/>
      <c r="D39" s="67"/>
      <c r="E39" s="67"/>
    </row>
    <row r="40" spans="1:8">
      <c r="B40" s="68" t="s">
        <v>19</v>
      </c>
      <c r="C40" s="68"/>
      <c r="D40" s="68"/>
      <c r="E40" s="5" t="s">
        <v>6</v>
      </c>
    </row>
    <row r="41" spans="1:8">
      <c r="A41" s="29"/>
      <c r="B41" s="29"/>
      <c r="C41" s="29"/>
      <c r="D41" s="29"/>
      <c r="E41" s="29"/>
    </row>
    <row r="42" spans="1:8">
      <c r="A42" s="67" t="s">
        <v>33</v>
      </c>
      <c r="B42" s="67"/>
      <c r="C42" s="67"/>
      <c r="D42" s="67"/>
      <c r="E42" s="67"/>
    </row>
    <row r="43" spans="1:8">
      <c r="B43" s="68" t="s">
        <v>19</v>
      </c>
      <c r="C43" s="68"/>
      <c r="D43" s="68"/>
      <c r="E43" s="5" t="s">
        <v>6</v>
      </c>
    </row>
    <row r="45" spans="1:8">
      <c r="A45" s="2" t="s">
        <v>40</v>
      </c>
    </row>
    <row r="46" spans="1:8">
      <c r="A46" s="13" t="s">
        <v>37</v>
      </c>
    </row>
    <row r="47" spans="1:8">
      <c r="A47" s="2" t="s">
        <v>43</v>
      </c>
      <c r="B47" s="15">
        <f>'1кв'!B49</f>
        <v>38287.207999999999</v>
      </c>
    </row>
    <row r="48" spans="1:8">
      <c r="A48" s="18" t="s">
        <v>47</v>
      </c>
      <c r="B48" s="16"/>
    </row>
    <row r="49" spans="1:2">
      <c r="A49" s="2" t="s">
        <v>38</v>
      </c>
      <c r="B49" s="16">
        <v>16494.93</v>
      </c>
    </row>
    <row r="50" spans="1:2" ht="30">
      <c r="A50" s="28" t="s">
        <v>39</v>
      </c>
      <c r="B50" s="16">
        <f>E29</f>
        <v>22006.052</v>
      </c>
    </row>
    <row r="51" spans="1:2">
      <c r="A51" s="17" t="s">
        <v>42</v>
      </c>
      <c r="B51" s="19">
        <f>B47+B49-B50</f>
        <v>32776.085999999996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31:E31"/>
    <mergeCell ref="A32:E32"/>
    <mergeCell ref="A33:E33"/>
    <mergeCell ref="A34:E34"/>
    <mergeCell ref="A35:E35"/>
    <mergeCell ref="A37:E37"/>
    <mergeCell ref="A38:E38"/>
    <mergeCell ref="A39:E39"/>
    <mergeCell ref="B40:D40"/>
    <mergeCell ref="A42:E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31" zoomScaleSheetLayoutView="100" workbookViewId="0">
      <selection activeCell="A25" sqref="A25"/>
    </sheetView>
  </sheetViews>
  <sheetFormatPr defaultColWidth="9.140625" defaultRowHeight="15"/>
  <cols>
    <col min="1" max="1" width="35.140625" style="2" bestFit="1" customWidth="1"/>
    <col min="2" max="2" width="20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6" customHeight="1">
      <c r="A2" s="75" t="s">
        <v>12</v>
      </c>
      <c r="B2" s="76"/>
      <c r="C2" s="76"/>
      <c r="D2" s="76"/>
      <c r="E2" s="76"/>
    </row>
    <row r="3" spans="1:5">
      <c r="A3" s="77" t="s">
        <v>60</v>
      </c>
      <c r="B3" s="77"/>
      <c r="C3" s="77"/>
      <c r="D3" s="77"/>
      <c r="E3" s="77"/>
    </row>
    <row r="4" spans="1:5" s="1" customFormat="1" ht="15.6" customHeight="1">
      <c r="A4" s="21" t="s">
        <v>13</v>
      </c>
      <c r="B4" s="4"/>
      <c r="C4" s="4"/>
      <c r="D4" s="81" t="s">
        <v>61</v>
      </c>
      <c r="E4" s="81"/>
    </row>
    <row r="5" spans="1:5">
      <c r="A5" s="32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8" t="s">
        <v>26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>
      <c r="A9" s="66" t="s">
        <v>27</v>
      </c>
      <c r="B9" s="66"/>
      <c r="C9" s="66"/>
      <c r="D9" s="66"/>
      <c r="E9" s="66"/>
    </row>
    <row r="10" spans="1:5" ht="24.6" customHeight="1">
      <c r="A10" s="79" t="s">
        <v>14</v>
      </c>
      <c r="B10" s="80"/>
      <c r="C10" s="80"/>
      <c r="D10" s="80"/>
      <c r="E10" s="80"/>
    </row>
    <row r="11" spans="1:5" ht="29.25" customHeight="1">
      <c r="A11" s="66" t="s">
        <v>28</v>
      </c>
      <c r="B11" s="66"/>
      <c r="C11" s="66"/>
      <c r="D11" s="66"/>
      <c r="E11" s="66"/>
    </row>
    <row r="12" spans="1:5" ht="17.25" customHeight="1">
      <c r="A12" s="70" t="s">
        <v>15</v>
      </c>
      <c r="B12" s="71"/>
      <c r="C12" s="71"/>
      <c r="D12" s="71"/>
      <c r="E12" s="71"/>
    </row>
    <row r="13" spans="1:5" ht="21" customHeight="1">
      <c r="A13" s="66" t="s">
        <v>22</v>
      </c>
      <c r="B13" s="66"/>
      <c r="C13" s="66"/>
      <c r="D13" s="66"/>
      <c r="E13" s="66"/>
    </row>
    <row r="14" spans="1:5" ht="18.75" customHeight="1">
      <c r="A14" s="70" t="s">
        <v>2</v>
      </c>
      <c r="B14" s="71"/>
      <c r="C14" s="71"/>
      <c r="D14" s="71"/>
      <c r="E14" s="71"/>
    </row>
    <row r="15" spans="1:5" ht="18" customHeight="1">
      <c r="A15" s="66" t="s">
        <v>23</v>
      </c>
      <c r="B15" s="66"/>
      <c r="C15" s="66"/>
      <c r="D15" s="66"/>
      <c r="E15" s="66"/>
    </row>
    <row r="16" spans="1:5">
      <c r="A16" s="70" t="s">
        <v>16</v>
      </c>
      <c r="B16" s="71"/>
      <c r="C16" s="71"/>
      <c r="D16" s="71"/>
      <c r="E16" s="71"/>
    </row>
    <row r="17" spans="1:8" ht="30" customHeight="1">
      <c r="A17" s="66" t="s">
        <v>17</v>
      </c>
      <c r="B17" s="66"/>
      <c r="C17" s="66"/>
      <c r="D17" s="66"/>
      <c r="E17" s="66"/>
    </row>
    <row r="18" spans="1:8">
      <c r="A18" s="66" t="s">
        <v>29</v>
      </c>
      <c r="B18" s="66"/>
      <c r="C18" s="66"/>
      <c r="D18" s="66"/>
      <c r="E18" s="66"/>
    </row>
    <row r="19" spans="1:8" ht="33.6" customHeight="1">
      <c r="A19" s="72" t="s">
        <v>30</v>
      </c>
      <c r="B19" s="72"/>
      <c r="C19" s="72"/>
      <c r="D19" s="72"/>
      <c r="E19" s="72"/>
    </row>
    <row r="20" spans="1:8" ht="22.5" customHeight="1">
      <c r="A20" s="72"/>
      <c r="B20" s="72"/>
      <c r="C20" s="72"/>
      <c r="D20" s="72"/>
      <c r="E20" s="72"/>
      <c r="F20" s="2">
        <v>281.10000000000002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0" t="s">
        <v>45</v>
      </c>
      <c r="B22" s="8" t="s">
        <v>44</v>
      </c>
      <c r="C22" s="3" t="s">
        <v>4</v>
      </c>
      <c r="D22" s="3">
        <v>6.23</v>
      </c>
      <c r="E22" s="7">
        <f>D22*F20*G20</f>
        <v>5253.759</v>
      </c>
    </row>
    <row r="23" spans="1:8">
      <c r="A23" s="6" t="s">
        <v>41</v>
      </c>
      <c r="B23" s="8" t="s">
        <v>24</v>
      </c>
      <c r="C23" s="3" t="s">
        <v>4</v>
      </c>
      <c r="D23" s="3">
        <v>3.76</v>
      </c>
      <c r="E23" s="7">
        <f>D23*F20*3</f>
        <v>3170.808</v>
      </c>
    </row>
    <row r="24" spans="1:8">
      <c r="A24" s="6" t="s">
        <v>34</v>
      </c>
      <c r="B24" s="8" t="s">
        <v>62</v>
      </c>
      <c r="C24" s="3" t="s">
        <v>36</v>
      </c>
      <c r="D24" s="3"/>
      <c r="E24" s="7">
        <v>0</v>
      </c>
    </row>
    <row r="25" spans="1:8">
      <c r="A25" s="40" t="s">
        <v>63</v>
      </c>
      <c r="B25" s="8" t="s">
        <v>64</v>
      </c>
      <c r="C25" s="3" t="s">
        <v>36</v>
      </c>
      <c r="D25" s="3"/>
      <c r="E25" s="7">
        <v>1035.92</v>
      </c>
    </row>
    <row r="26" spans="1:8">
      <c r="A26" s="26"/>
      <c r="B26" s="8"/>
      <c r="C26" s="3"/>
      <c r="D26" s="3"/>
      <c r="E26" s="7"/>
    </row>
    <row r="27" spans="1:8" s="13" customFormat="1" ht="14.25" customHeight="1">
      <c r="A27" s="9" t="s">
        <v>25</v>
      </c>
      <c r="B27" s="10"/>
      <c r="C27" s="11"/>
      <c r="D27" s="11"/>
      <c r="E27" s="12">
        <f>SUM(E22:E26)</f>
        <v>9460.4869999999992</v>
      </c>
    </row>
    <row r="29" spans="1:8" ht="30.75" customHeight="1">
      <c r="A29" s="73" t="s">
        <v>65</v>
      </c>
      <c r="B29" s="73"/>
      <c r="C29" s="73"/>
      <c r="D29" s="73"/>
      <c r="E29" s="73"/>
    </row>
    <row r="30" spans="1:8" ht="34.5" customHeight="1">
      <c r="A30" s="66" t="s">
        <v>21</v>
      </c>
      <c r="B30" s="66"/>
      <c r="C30" s="66"/>
      <c r="D30" s="66"/>
      <c r="E30" s="66"/>
    </row>
    <row r="31" spans="1:8" ht="15.75" customHeight="1">
      <c r="A31" s="66" t="s">
        <v>20</v>
      </c>
      <c r="B31" s="66"/>
      <c r="C31" s="66"/>
      <c r="D31" s="66"/>
      <c r="E31" s="66"/>
      <c r="F31" s="13"/>
      <c r="G31" s="13"/>
      <c r="H31" s="14"/>
    </row>
    <row r="32" spans="1:8" ht="36" customHeight="1">
      <c r="A32" s="66" t="s">
        <v>31</v>
      </c>
      <c r="B32" s="66"/>
      <c r="C32" s="66"/>
      <c r="D32" s="66"/>
      <c r="E32" s="66"/>
    </row>
    <row r="33" spans="1:5">
      <c r="A33" s="66" t="s">
        <v>18</v>
      </c>
      <c r="B33" s="66"/>
      <c r="C33" s="66"/>
      <c r="D33" s="66"/>
      <c r="E33" s="66"/>
    </row>
    <row r="34" spans="1:5">
      <c r="A34" s="33"/>
      <c r="B34" s="33"/>
      <c r="C34" s="33"/>
      <c r="D34" s="33"/>
      <c r="E34" s="33"/>
    </row>
    <row r="35" spans="1:5">
      <c r="A35" s="69" t="s">
        <v>5</v>
      </c>
      <c r="B35" s="69"/>
      <c r="C35" s="69"/>
      <c r="D35" s="69"/>
      <c r="E35" s="69"/>
    </row>
    <row r="36" spans="1:5">
      <c r="A36" s="66" t="s">
        <v>18</v>
      </c>
      <c r="B36" s="66"/>
      <c r="C36" s="66"/>
      <c r="D36" s="66"/>
      <c r="E36" s="66"/>
    </row>
    <row r="37" spans="1:5">
      <c r="A37" s="67" t="s">
        <v>32</v>
      </c>
      <c r="B37" s="67"/>
      <c r="C37" s="67"/>
      <c r="D37" s="67"/>
      <c r="E37" s="67"/>
    </row>
    <row r="38" spans="1:5">
      <c r="B38" s="68" t="s">
        <v>19</v>
      </c>
      <c r="C38" s="68"/>
      <c r="D38" s="68"/>
      <c r="E38" s="5" t="s">
        <v>6</v>
      </c>
    </row>
    <row r="39" spans="1:5">
      <c r="A39" s="31"/>
      <c r="B39" s="31"/>
      <c r="C39" s="31"/>
      <c r="D39" s="31"/>
      <c r="E39" s="31"/>
    </row>
    <row r="40" spans="1:5">
      <c r="A40" s="67" t="s">
        <v>33</v>
      </c>
      <c r="B40" s="67"/>
      <c r="C40" s="67"/>
      <c r="D40" s="67"/>
      <c r="E40" s="67"/>
    </row>
    <row r="41" spans="1:5">
      <c r="B41" s="68" t="s">
        <v>19</v>
      </c>
      <c r="C41" s="68"/>
      <c r="D41" s="68"/>
      <c r="E41" s="5" t="s">
        <v>6</v>
      </c>
    </row>
    <row r="43" spans="1:5">
      <c r="A43" s="2" t="s">
        <v>40</v>
      </c>
    </row>
    <row r="44" spans="1:5">
      <c r="A44" s="13" t="s">
        <v>37</v>
      </c>
    </row>
    <row r="45" spans="1:5">
      <c r="A45" s="2" t="s">
        <v>43</v>
      </c>
      <c r="B45" s="15">
        <f>'2кв'!B51</f>
        <v>32776.085999999996</v>
      </c>
    </row>
    <row r="46" spans="1:5">
      <c r="A46" s="18" t="s">
        <v>47</v>
      </c>
      <c r="B46" s="16"/>
    </row>
    <row r="47" spans="1:5">
      <c r="A47" s="2" t="s">
        <v>38</v>
      </c>
      <c r="B47" s="16">
        <v>16494.93</v>
      </c>
    </row>
    <row r="48" spans="1:5" ht="30">
      <c r="A48" s="34" t="s">
        <v>39</v>
      </c>
      <c r="B48" s="16">
        <f>E27</f>
        <v>9460.4869999999992</v>
      </c>
    </row>
    <row r="49" spans="1:2">
      <c r="A49" s="17" t="s">
        <v>42</v>
      </c>
      <c r="B49" s="19">
        <f>B45+B47-B48</f>
        <v>39810.528999999995</v>
      </c>
    </row>
  </sheetData>
  <mergeCells count="30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31" zoomScaleSheetLayoutView="100" workbookViewId="0">
      <selection activeCell="B47" sqref="B47"/>
    </sheetView>
  </sheetViews>
  <sheetFormatPr defaultColWidth="9.140625" defaultRowHeight="15"/>
  <cols>
    <col min="1" max="1" width="35.140625" style="2" bestFit="1" customWidth="1"/>
    <col min="2" max="2" width="20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6" customHeight="1">
      <c r="A2" s="75" t="s">
        <v>12</v>
      </c>
      <c r="B2" s="76"/>
      <c r="C2" s="76"/>
      <c r="D2" s="76"/>
      <c r="E2" s="76"/>
    </row>
    <row r="3" spans="1:5">
      <c r="A3" s="77" t="s">
        <v>66</v>
      </c>
      <c r="B3" s="77"/>
      <c r="C3" s="77"/>
      <c r="D3" s="77"/>
      <c r="E3" s="77"/>
    </row>
    <row r="4" spans="1:5" s="1" customFormat="1" ht="15.6" customHeight="1">
      <c r="A4" s="21" t="s">
        <v>13</v>
      </c>
      <c r="B4" s="4"/>
      <c r="C4" s="4"/>
      <c r="D4" s="81" t="s">
        <v>67</v>
      </c>
      <c r="E4" s="81"/>
    </row>
    <row r="5" spans="1:5">
      <c r="A5" s="38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8" t="s">
        <v>26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>
      <c r="A9" s="66" t="s">
        <v>27</v>
      </c>
      <c r="B9" s="66"/>
      <c r="C9" s="66"/>
      <c r="D9" s="66"/>
      <c r="E9" s="66"/>
    </row>
    <row r="10" spans="1:5" ht="24.6" customHeight="1">
      <c r="A10" s="79" t="s">
        <v>14</v>
      </c>
      <c r="B10" s="80"/>
      <c r="C10" s="80"/>
      <c r="D10" s="80"/>
      <c r="E10" s="80"/>
    </row>
    <row r="11" spans="1:5" ht="29.25" customHeight="1">
      <c r="A11" s="66" t="s">
        <v>28</v>
      </c>
      <c r="B11" s="66"/>
      <c r="C11" s="66"/>
      <c r="D11" s="66"/>
      <c r="E11" s="66"/>
    </row>
    <row r="12" spans="1:5" ht="17.25" customHeight="1">
      <c r="A12" s="70" t="s">
        <v>15</v>
      </c>
      <c r="B12" s="71"/>
      <c r="C12" s="71"/>
      <c r="D12" s="71"/>
      <c r="E12" s="71"/>
    </row>
    <row r="13" spans="1:5" ht="21" customHeight="1">
      <c r="A13" s="66" t="s">
        <v>22</v>
      </c>
      <c r="B13" s="66"/>
      <c r="C13" s="66"/>
      <c r="D13" s="66"/>
      <c r="E13" s="66"/>
    </row>
    <row r="14" spans="1:5" ht="18.75" customHeight="1">
      <c r="A14" s="70" t="s">
        <v>2</v>
      </c>
      <c r="B14" s="71"/>
      <c r="C14" s="71"/>
      <c r="D14" s="71"/>
      <c r="E14" s="71"/>
    </row>
    <row r="15" spans="1:5" ht="18" customHeight="1">
      <c r="A15" s="66" t="s">
        <v>23</v>
      </c>
      <c r="B15" s="66"/>
      <c r="C15" s="66"/>
      <c r="D15" s="66"/>
      <c r="E15" s="66"/>
    </row>
    <row r="16" spans="1:5">
      <c r="A16" s="70" t="s">
        <v>16</v>
      </c>
      <c r="B16" s="71"/>
      <c r="C16" s="71"/>
      <c r="D16" s="71"/>
      <c r="E16" s="71"/>
    </row>
    <row r="17" spans="1:8" ht="30" customHeight="1">
      <c r="A17" s="66" t="s">
        <v>17</v>
      </c>
      <c r="B17" s="66"/>
      <c r="C17" s="66"/>
      <c r="D17" s="66"/>
      <c r="E17" s="66"/>
    </row>
    <row r="18" spans="1:8">
      <c r="A18" s="66" t="s">
        <v>29</v>
      </c>
      <c r="B18" s="66"/>
      <c r="C18" s="66"/>
      <c r="D18" s="66"/>
      <c r="E18" s="66"/>
    </row>
    <row r="19" spans="1:8" ht="33.6" customHeight="1">
      <c r="A19" s="72" t="s">
        <v>30</v>
      </c>
      <c r="B19" s="72"/>
      <c r="C19" s="72"/>
      <c r="D19" s="72"/>
      <c r="E19" s="72"/>
    </row>
    <row r="20" spans="1:8" ht="22.5" customHeight="1">
      <c r="A20" s="72"/>
      <c r="B20" s="72"/>
      <c r="C20" s="72"/>
      <c r="D20" s="72"/>
      <c r="E20" s="72"/>
      <c r="F20" s="2">
        <v>281.10000000000002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0" t="s">
        <v>45</v>
      </c>
      <c r="B22" s="8" t="s">
        <v>44</v>
      </c>
      <c r="C22" s="3" t="s">
        <v>4</v>
      </c>
      <c r="D22" s="3">
        <v>6.23</v>
      </c>
      <c r="E22" s="7">
        <f>D22*F20*G20</f>
        <v>5253.759</v>
      </c>
    </row>
    <row r="23" spans="1:8">
      <c r="A23" s="6" t="s">
        <v>41</v>
      </c>
      <c r="B23" s="8" t="s">
        <v>24</v>
      </c>
      <c r="C23" s="3" t="s">
        <v>4</v>
      </c>
      <c r="D23" s="3">
        <v>3.76</v>
      </c>
      <c r="E23" s="7">
        <f>D23*F20*3</f>
        <v>3170.808</v>
      </c>
    </row>
    <row r="24" spans="1:8">
      <c r="A24" s="6" t="s">
        <v>34</v>
      </c>
      <c r="B24" s="8" t="s">
        <v>68</v>
      </c>
      <c r="C24" s="3" t="s">
        <v>36</v>
      </c>
      <c r="D24" s="3"/>
      <c r="E24" s="7">
        <f>27.27</f>
        <v>27.27</v>
      </c>
    </row>
    <row r="25" spans="1:8">
      <c r="A25" s="26"/>
      <c r="B25" s="8"/>
      <c r="C25" s="3"/>
      <c r="D25" s="3"/>
      <c r="E25" s="7"/>
    </row>
    <row r="26" spans="1:8" s="13" customFormat="1" ht="14.25" customHeight="1">
      <c r="A26" s="9" t="s">
        <v>25</v>
      </c>
      <c r="B26" s="10"/>
      <c r="C26" s="11"/>
      <c r="D26" s="11"/>
      <c r="E26" s="12">
        <f>SUM(E22:E25)</f>
        <v>8451.8369999999995</v>
      </c>
    </row>
    <row r="28" spans="1:8" ht="30.75" customHeight="1">
      <c r="A28" s="73" t="s">
        <v>98</v>
      </c>
      <c r="B28" s="73"/>
      <c r="C28" s="73"/>
      <c r="D28" s="73"/>
      <c r="E28" s="73"/>
    </row>
    <row r="29" spans="1:8" ht="34.5" customHeight="1">
      <c r="A29" s="66" t="s">
        <v>21</v>
      </c>
      <c r="B29" s="66"/>
      <c r="C29" s="66"/>
      <c r="D29" s="66"/>
      <c r="E29" s="66"/>
    </row>
    <row r="30" spans="1:8" ht="15.75" customHeight="1">
      <c r="A30" s="66" t="s">
        <v>20</v>
      </c>
      <c r="B30" s="66"/>
      <c r="C30" s="66"/>
      <c r="D30" s="66"/>
      <c r="E30" s="66"/>
      <c r="F30" s="13"/>
      <c r="G30" s="13"/>
      <c r="H30" s="14"/>
    </row>
    <row r="31" spans="1:8" ht="36" customHeight="1">
      <c r="A31" s="66" t="s">
        <v>31</v>
      </c>
      <c r="B31" s="66"/>
      <c r="C31" s="66"/>
      <c r="D31" s="66"/>
      <c r="E31" s="66"/>
    </row>
    <row r="32" spans="1:8">
      <c r="A32" s="66" t="s">
        <v>18</v>
      </c>
      <c r="B32" s="66"/>
      <c r="C32" s="66"/>
      <c r="D32" s="66"/>
      <c r="E32" s="66"/>
    </row>
    <row r="33" spans="1:5">
      <c r="A33" s="36"/>
      <c r="B33" s="36"/>
      <c r="C33" s="36"/>
      <c r="D33" s="36"/>
      <c r="E33" s="36"/>
    </row>
    <row r="34" spans="1:5">
      <c r="A34" s="69" t="s">
        <v>5</v>
      </c>
      <c r="B34" s="69"/>
      <c r="C34" s="69"/>
      <c r="D34" s="69"/>
      <c r="E34" s="69"/>
    </row>
    <row r="35" spans="1:5">
      <c r="A35" s="66" t="s">
        <v>18</v>
      </c>
      <c r="B35" s="66"/>
      <c r="C35" s="66"/>
      <c r="D35" s="66"/>
      <c r="E35" s="66"/>
    </row>
    <row r="36" spans="1:5">
      <c r="A36" s="67" t="s">
        <v>32</v>
      </c>
      <c r="B36" s="67"/>
      <c r="C36" s="67"/>
      <c r="D36" s="67"/>
      <c r="E36" s="67"/>
    </row>
    <row r="37" spans="1:5">
      <c r="B37" s="68" t="s">
        <v>19</v>
      </c>
      <c r="C37" s="68"/>
      <c r="D37" s="68"/>
      <c r="E37" s="5" t="s">
        <v>6</v>
      </c>
    </row>
    <row r="38" spans="1:5">
      <c r="A38" s="37"/>
      <c r="B38" s="37"/>
      <c r="C38" s="37"/>
      <c r="D38" s="37"/>
      <c r="E38" s="37"/>
    </row>
    <row r="39" spans="1:5">
      <c r="A39" s="67" t="s">
        <v>33</v>
      </c>
      <c r="B39" s="67"/>
      <c r="C39" s="67"/>
      <c r="D39" s="67"/>
      <c r="E39" s="67"/>
    </row>
    <row r="40" spans="1:5">
      <c r="B40" s="68" t="s">
        <v>19</v>
      </c>
      <c r="C40" s="68"/>
      <c r="D40" s="68"/>
      <c r="E40" s="5" t="s">
        <v>6</v>
      </c>
    </row>
    <row r="42" spans="1:5">
      <c r="A42" s="2" t="s">
        <v>40</v>
      </c>
    </row>
    <row r="43" spans="1:5">
      <c r="A43" s="13" t="s">
        <v>37</v>
      </c>
    </row>
    <row r="44" spans="1:5">
      <c r="A44" s="2" t="s">
        <v>43</v>
      </c>
      <c r="B44" s="15">
        <f>'3кв'!B49</f>
        <v>39810.528999999995</v>
      </c>
    </row>
    <row r="45" spans="1:5">
      <c r="A45" s="18" t="s">
        <v>47</v>
      </c>
      <c r="B45" s="16"/>
    </row>
    <row r="46" spans="1:5">
      <c r="A46" s="2" t="s">
        <v>38</v>
      </c>
      <c r="B46" s="16">
        <v>16494.93</v>
      </c>
    </row>
    <row r="47" spans="1:5" ht="30">
      <c r="A47" s="39" t="s">
        <v>39</v>
      </c>
      <c r="B47" s="16">
        <f>E26</f>
        <v>8451.8369999999995</v>
      </c>
    </row>
    <row r="48" spans="1:5">
      <c r="A48" s="17" t="s">
        <v>42</v>
      </c>
      <c r="B48" s="19">
        <f>B44+B46-B47</f>
        <v>47853.621999999996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BreakPreview" topLeftCell="A16" zoomScaleSheetLayoutView="100" workbookViewId="0">
      <selection activeCell="A31" sqref="A31:XFD31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5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4" t="s">
        <v>69</v>
      </c>
      <c r="B1" s="84"/>
      <c r="C1" s="84"/>
      <c r="D1" s="41"/>
    </row>
    <row r="2" spans="1:5">
      <c r="A2" s="85" t="s">
        <v>70</v>
      </c>
      <c r="B2" s="85"/>
      <c r="C2" s="85"/>
      <c r="D2" s="42"/>
    </row>
    <row r="3" spans="1:5">
      <c r="A3" s="85" t="s">
        <v>71</v>
      </c>
      <c r="B3" s="85"/>
      <c r="C3" s="85"/>
      <c r="D3" s="42"/>
    </row>
    <row r="4" spans="1:5">
      <c r="A4" s="84" t="s">
        <v>92</v>
      </c>
      <c r="B4" s="84"/>
      <c r="C4" s="84"/>
      <c r="D4" s="41"/>
    </row>
    <row r="5" spans="1:5">
      <c r="A5" s="86"/>
      <c r="B5" s="86"/>
      <c r="C5" s="86"/>
    </row>
    <row r="6" spans="1:5">
      <c r="A6" s="42"/>
      <c r="B6" s="43" t="s">
        <v>72</v>
      </c>
      <c r="C6" s="44">
        <f>'1кв'!B45</f>
        <v>29851.61</v>
      </c>
      <c r="D6" s="45"/>
    </row>
    <row r="7" spans="1:5">
      <c r="A7" s="42"/>
      <c r="B7" s="43" t="s">
        <v>93</v>
      </c>
      <c r="C7" s="44"/>
      <c r="D7" s="45"/>
    </row>
    <row r="8" spans="1:5">
      <c r="A8" s="46" t="s">
        <v>73</v>
      </c>
      <c r="B8" s="47" t="s">
        <v>74</v>
      </c>
      <c r="C8" s="48">
        <f>'1кв'!B47+'2кв'!B49+'3кв'!B47+'4кв'!B46</f>
        <v>65979.72</v>
      </c>
      <c r="D8" s="49"/>
    </row>
    <row r="9" spans="1:5">
      <c r="A9" s="50"/>
      <c r="B9" s="47" t="s">
        <v>75</v>
      </c>
      <c r="C9" s="44">
        <f>SUM(C8:C8)</f>
        <v>65979.72</v>
      </c>
      <c r="D9" s="45"/>
    </row>
    <row r="10" spans="1:5">
      <c r="B10" s="82"/>
      <c r="C10" s="83"/>
      <c r="D10" s="51"/>
    </row>
    <row r="11" spans="1:5">
      <c r="A11" s="52" t="s">
        <v>76</v>
      </c>
      <c r="B11" s="53" t="s">
        <v>77</v>
      </c>
      <c r="C11" s="54">
        <f>'1кв'!E22+'2кв'!E22+'3кв'!E22+'4кв'!E22</f>
        <v>20239.2</v>
      </c>
      <c r="D11" s="51"/>
    </row>
    <row r="12" spans="1:5">
      <c r="B12" s="55" t="s">
        <v>41</v>
      </c>
      <c r="C12" s="54">
        <f>'1кв'!E23+'2кв'!E23+'3кв'!E23+'4кв'!E23</f>
        <v>12194.118000000002</v>
      </c>
      <c r="D12" s="51"/>
      <c r="E12" s="56"/>
    </row>
    <row r="13" spans="1:5" ht="31.5">
      <c r="B13" s="55" t="s">
        <v>78</v>
      </c>
      <c r="C13" s="54">
        <f>'1кв'!E25</f>
        <v>267.24</v>
      </c>
      <c r="D13" s="51"/>
    </row>
    <row r="14" spans="1:5">
      <c r="A14" s="52"/>
      <c r="B14" s="57" t="s">
        <v>34</v>
      </c>
      <c r="C14" s="54">
        <f>'1кв'!E24+'2кв'!E24+'3кв'!E24+'4кв'!E24</f>
        <v>827.27</v>
      </c>
      <c r="D14" s="51"/>
    </row>
    <row r="15" spans="1:5">
      <c r="A15" s="52"/>
      <c r="B15" s="58" t="s">
        <v>94</v>
      </c>
      <c r="C15" s="54">
        <f>'2кв'!E26</f>
        <v>655.41</v>
      </c>
      <c r="D15" s="51"/>
    </row>
    <row r="16" spans="1:5">
      <c r="A16" s="52"/>
      <c r="B16" s="58" t="s">
        <v>79</v>
      </c>
      <c r="C16" s="54">
        <f>C18+C19+C20</f>
        <v>13794.47</v>
      </c>
      <c r="D16" s="51"/>
    </row>
    <row r="17" spans="1:5">
      <c r="A17" s="52"/>
      <c r="B17" s="59" t="s">
        <v>80</v>
      </c>
      <c r="C17" s="54"/>
      <c r="D17" s="51"/>
    </row>
    <row r="18" spans="1:5">
      <c r="A18" s="52"/>
      <c r="B18" s="58" t="s">
        <v>95</v>
      </c>
      <c r="C18" s="54">
        <f>'2кв'!E25</f>
        <v>9000</v>
      </c>
      <c r="D18" s="51"/>
    </row>
    <row r="19" spans="1:5">
      <c r="A19" s="52"/>
      <c r="B19" s="58" t="s">
        <v>96</v>
      </c>
      <c r="C19" s="54">
        <f>'2кв'!E27</f>
        <v>3758.55</v>
      </c>
      <c r="D19" s="51"/>
    </row>
    <row r="20" spans="1:5">
      <c r="A20" s="52"/>
      <c r="B20" s="58" t="s">
        <v>97</v>
      </c>
      <c r="C20" s="54">
        <f>'3кв'!E25</f>
        <v>1035.92</v>
      </c>
      <c r="D20" s="51"/>
    </row>
    <row r="21" spans="1:5">
      <c r="A21" s="52"/>
      <c r="B21" s="58"/>
      <c r="C21" s="54"/>
      <c r="D21" s="51"/>
    </row>
    <row r="22" spans="1:5">
      <c r="B22" s="60" t="s">
        <v>81</v>
      </c>
      <c r="C22" s="44">
        <f>SUM(C11:C16)</f>
        <v>47977.708000000006</v>
      </c>
      <c r="D22" s="51"/>
      <c r="E22" s="56">
        <f>'[1]1кв'!E27+'[1]2кв'!E27+'[1]3кв'!E27+'[1]4 кв'!E27</f>
        <v>66151.842000000004</v>
      </c>
    </row>
    <row r="23" spans="1:5">
      <c r="B23" s="61" t="s">
        <v>82</v>
      </c>
      <c r="C23" s="62">
        <f>(C6+C9)-C22</f>
        <v>47853.621999999996</v>
      </c>
      <c r="D23" s="51"/>
    </row>
    <row r="24" spans="1:5">
      <c r="B24" s="46"/>
      <c r="C24" s="63"/>
      <c r="D24" s="51"/>
    </row>
    <row r="25" spans="1:5">
      <c r="B25" s="46" t="s">
        <v>83</v>
      </c>
      <c r="C25" s="46"/>
      <c r="D25" s="51"/>
    </row>
    <row r="26" spans="1:5">
      <c r="B26" s="46" t="s">
        <v>84</v>
      </c>
      <c r="C26" s="46">
        <v>5498.31</v>
      </c>
      <c r="D26" s="51"/>
    </row>
    <row r="27" spans="1:5">
      <c r="B27" s="64" t="s">
        <v>85</v>
      </c>
      <c r="C27" s="64">
        <v>5498.31</v>
      </c>
      <c r="D27" s="51"/>
    </row>
    <row r="28" spans="1:5">
      <c r="B28" s="46" t="s">
        <v>86</v>
      </c>
      <c r="C28" s="46">
        <f>C27-C26</f>
        <v>0</v>
      </c>
      <c r="D28" s="51"/>
    </row>
    <row r="29" spans="1:5">
      <c r="B29" s="46"/>
      <c r="C29" s="63"/>
      <c r="D29" s="51"/>
    </row>
    <row r="30" spans="1:5">
      <c r="B30" s="46"/>
      <c r="C30" s="63"/>
      <c r="D30" s="51"/>
    </row>
    <row r="31" spans="1:5">
      <c r="B31" s="46"/>
      <c r="C31" s="63"/>
      <c r="D31" s="51"/>
    </row>
    <row r="32" spans="1:5">
      <c r="B32" s="46"/>
      <c r="C32" s="63"/>
      <c r="D32" s="51"/>
    </row>
    <row r="33" spans="1:4">
      <c r="A33" s="1" t="s">
        <v>87</v>
      </c>
      <c r="B33" s="46" t="s">
        <v>88</v>
      </c>
      <c r="C33" s="63"/>
      <c r="D33" s="51"/>
    </row>
    <row r="34" spans="1:4">
      <c r="B34" s="46" t="s">
        <v>89</v>
      </c>
      <c r="C34" s="63"/>
      <c r="D34" s="51"/>
    </row>
    <row r="35" spans="1:4">
      <c r="B35" s="46" t="s">
        <v>90</v>
      </c>
      <c r="C35" s="63"/>
      <c r="D35" s="51"/>
    </row>
    <row r="36" spans="1:4">
      <c r="B36" s="46"/>
      <c r="C36" s="63"/>
      <c r="D36" s="51"/>
    </row>
    <row r="37" spans="1:4">
      <c r="B37" s="46"/>
      <c r="C37" s="63"/>
      <c r="D37" s="51"/>
    </row>
    <row r="38" spans="1:4">
      <c r="B38" s="46" t="s">
        <v>91</v>
      </c>
      <c r="C38" s="63"/>
      <c r="D38" s="51"/>
    </row>
    <row r="39" spans="1:4">
      <c r="B39" s="46"/>
      <c r="C39" s="63"/>
      <c r="D39" s="51"/>
    </row>
    <row r="40" spans="1:4">
      <c r="B40" s="46"/>
      <c r="C40" s="63"/>
      <c r="D40" s="51"/>
    </row>
    <row r="41" spans="1:4">
      <c r="B41" s="46"/>
      <c r="C41" s="63"/>
      <c r="D41" s="51"/>
    </row>
    <row r="42" spans="1:4">
      <c r="B42" s="46"/>
      <c r="C42" s="63"/>
      <c r="D42" s="51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2023-03-02T11:01:20Z</dcterms:modified>
</cp:coreProperties>
</file>