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'1кв'!$A$1:$E$49</definedName>
    <definedName name="_xlnm.Print_Area" localSheetId="1">'2кв'!$A$1:$E$51</definedName>
    <definedName name="_xlnm.Print_Area" localSheetId="2">'3кв'!$A$1:$E$51</definedName>
    <definedName name="_xlnm.Print_Area" localSheetId="3">'4кв'!$A$1:$E$52</definedName>
    <definedName name="_xlnm.Print_Area" localSheetId="4">отчет!$A$1:$C$44</definedName>
  </definedNames>
  <calcPr calcId="124519"/>
</workbook>
</file>

<file path=xl/calcChain.xml><?xml version="1.0" encoding="utf-8"?>
<calcChain xmlns="http://schemas.openxmlformats.org/spreadsheetml/2006/main">
  <c r="B48" i="23"/>
  <c r="B52" s="1"/>
  <c r="C6" i="24"/>
  <c r="D32"/>
  <c r="C12"/>
  <c r="C13" s="1"/>
  <c r="C30"/>
  <c r="C29"/>
  <c r="C28"/>
  <c r="C27"/>
  <c r="C26"/>
  <c r="C24" s="1"/>
  <c r="C32" s="1"/>
  <c r="C23"/>
  <c r="C20"/>
  <c r="C21"/>
  <c r="C22"/>
  <c r="C19"/>
  <c r="C18"/>
  <c r="C16"/>
  <c r="C15"/>
  <c r="C38"/>
  <c r="C33" l="1"/>
  <c r="E30" i="23"/>
  <c r="E28" l="1"/>
  <c r="E31" l="1"/>
  <c r="E29"/>
  <c r="E22"/>
  <c r="E21"/>
  <c r="E33" l="1"/>
  <c r="B51" s="1"/>
  <c r="B49" i="22"/>
  <c r="B47"/>
  <c r="E32"/>
  <c r="E30"/>
  <c r="E31"/>
  <c r="E29"/>
  <c r="E22" l="1"/>
  <c r="E21"/>
  <c r="B50" s="1"/>
  <c r="B51" l="1"/>
  <c r="E32" i="21"/>
  <c r="B49"/>
  <c r="B47"/>
  <c r="E30" l="1"/>
  <c r="E22" l="1"/>
  <c r="E21"/>
  <c r="B50" s="1"/>
  <c r="B51" l="1"/>
  <c r="B47" i="20"/>
  <c r="E30"/>
  <c r="E29"/>
  <c r="E23" l="1"/>
  <c r="E22"/>
  <c r="E21"/>
  <c r="B48" l="1"/>
  <c r="B49" s="1"/>
</calcChain>
</file>

<file path=xl/sharedStrings.xml><?xml version="1.0" encoding="utf-8"?>
<sst xmlns="http://schemas.openxmlformats.org/spreadsheetml/2006/main" count="347" uniqueCount="128">
  <si>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</si>
  <si>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</si>
  <si>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</si>
  <si>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</si>
  <si>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</si>
  <si>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</si>
  <si>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</si>
  <si>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</si>
  <si>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</si>
  <si>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</si>
  <si>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</si>
  <si>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</si>
  <si>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</si>
  <si>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</si>
  <si>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</si>
  <si>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</si>
  <si>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</si>
  <si>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</si>
  <si>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</si>
  <si>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</si>
  <si>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</si>
  <si>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</si>
  <si>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</si>
  <si>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</si>
  <si>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</si>
  <si>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</si>
  <si>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</si>
  <si>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</si>
  <si>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</si>
  <si>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</si>
  <si>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</si>
  <si>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</si>
  <si>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</si>
  <si>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</si>
  <si>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</si>
  <si>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</si>
  <si>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</si>
  <si>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</si>
  <si>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</si>
  <si>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</si>
  <si>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</si>
  <si>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</si>
  <si>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 xml:space="preserve">Обработка подъездов хлорсодержащими растворами опрыскивание 1 раз в неделю </t>
  </si>
  <si>
    <t>г. Россошь, пл.Октябрьская, д.74а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</si>
  <si>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№74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пл.Октябрьская,74а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</si>
  <si>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    от 22.06.2021</t>
    </r>
  </si>
  <si>
    <t>Sдома=3698,8 м2</t>
  </si>
  <si>
    <t>Дезинсекция, дератизация</t>
  </si>
  <si>
    <t>ч/час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</si>
  <si>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Поволоцкой А.В.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</si>
  <si>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Поволоцкой А.В.</t>
    </r>
  </si>
  <si>
    <t>за 1 квартал 2022 года</t>
  </si>
  <si>
    <t>"31" 03 2022 г.</t>
  </si>
  <si>
    <t>1 квартал</t>
  </si>
  <si>
    <t xml:space="preserve">Частичный ремонт мягкой кровли </t>
  </si>
  <si>
    <t>январь</t>
  </si>
  <si>
    <t>Предъявлено населению 306185,05</t>
  </si>
  <si>
    <t xml:space="preserve">           2. Всего за период с "01" 01 2022 г. по "31" 03 2022 г. выполнено работ (оказано услуг) на общую сумму двести тридцать девять тысяч восемьсот восемьдесят девять рублей 01 копейка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</si>
  <si>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    от 22.05.2022</t>
    </r>
  </si>
  <si>
    <t>за 2 квартал 2022 года</t>
  </si>
  <si>
    <t>2 квартал</t>
  </si>
  <si>
    <t>Опиловка деревьев (кв.62)</t>
  </si>
  <si>
    <t>Изготовление, установка песочницы (смета )</t>
  </si>
  <si>
    <t>май</t>
  </si>
  <si>
    <t>Поверка ОПУ ТЭ</t>
  </si>
  <si>
    <t>Поверка ОПУ ХВС</t>
  </si>
  <si>
    <t>Предъявлено населению 304342,56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</si>
  <si>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Замурий Любови Васильевны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</si>
  <si>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Замурий Л.В.</t>
    </r>
  </si>
  <si>
    <t>"30" 06 2022 г.</t>
  </si>
  <si>
    <t xml:space="preserve">           2. Всего за период с "01" 04 2022 г. по "30" 06 2022 г. выполнено работ (оказано услуг) на общую сумму двести восемьдесят одна тысяча сто четырнадцать рублей 72 копейки</t>
  </si>
  <si>
    <t>Sдома=3695,3 м2</t>
  </si>
  <si>
    <t>за 3 квартал 2022 года</t>
  </si>
  <si>
    <t>"30" 09 2022 г.</t>
  </si>
  <si>
    <t>3 квартал</t>
  </si>
  <si>
    <t>ремонт отопления 4 под. (смета)</t>
  </si>
  <si>
    <t>Частичный ремонт мягкой кровли (кв.62)</t>
  </si>
  <si>
    <t>Ремонт парапета балкона (кв.76)</t>
  </si>
  <si>
    <t xml:space="preserve">Опиловка деревьев, вывоз веток  </t>
  </si>
  <si>
    <t>август</t>
  </si>
  <si>
    <t xml:space="preserve">           2. Всего за период с "01" 07 2022 г. по "30" 09 2022 г. выполнено работ (оказано услуг) на общую сумму триста сорок четыре тысячи семьсот сорок три рубля 88 копеек</t>
  </si>
  <si>
    <t>Предъявлено населению 319580,38</t>
  </si>
  <si>
    <t>за 4 квартал 2022 года</t>
  </si>
  <si>
    <t>"31" 12 2022 г.</t>
  </si>
  <si>
    <t>4 квартал</t>
  </si>
  <si>
    <t>Реконструкция узла учета ХВС (кв.62)</t>
  </si>
  <si>
    <t>Ремонт кровли (кв.15)</t>
  </si>
  <si>
    <t>октябрь</t>
  </si>
  <si>
    <t>ноябрь</t>
  </si>
  <si>
    <t>декабрь</t>
  </si>
  <si>
    <t>ч/ч</t>
  </si>
  <si>
    <t xml:space="preserve">Опиловка деревьев 3 шт 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</si>
  <si>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</si>
  <si>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</si>
  <si>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</si>
  <si>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</si>
  <si>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</si>
  <si>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</si>
  <si>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</si>
  <si>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</si>
  <si>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</si>
  <si>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</si>
  <si>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опрыскивание 1 раз в неделю (1 квартал)</t>
  </si>
  <si>
    <t>Услуги по дератизации и дезинфекции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</si>
  <si>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</si>
  <si>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</si>
  <si>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</si>
  <si>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</si>
  <si>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</si>
  <si>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</si>
  <si>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</si>
  <si>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</si>
  <si>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</si>
  <si>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</si>
  <si>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</si>
  <si>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</si>
  <si>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пл. Октябрьская, д. 74а</t>
  </si>
  <si>
    <t>Начислено всего 1246387,63</t>
  </si>
  <si>
    <t>* холодная вода на СОИ - 17519,08</t>
  </si>
  <si>
    <t>* электроэнергия на СОИ-37538,92</t>
  </si>
  <si>
    <t>* водоотведение на СОИ- 19849,98</t>
  </si>
  <si>
    <t>Непредвиденные работы 93 ч/ч</t>
  </si>
  <si>
    <t xml:space="preserve">    * Поверка ОПУ ТЭ</t>
  </si>
  <si>
    <t xml:space="preserve">    * Поверка ОПУ ХВС</t>
  </si>
  <si>
    <t xml:space="preserve">    * Изготовление, установка песочницы (смета )</t>
  </si>
  <si>
    <t xml:space="preserve">    * ремонт отопления 4 под. (смета)</t>
  </si>
  <si>
    <t xml:space="preserve">    * Реконструкция КНС 4 под.  </t>
  </si>
  <si>
    <t xml:space="preserve">Реконструкция КНС 4 под. 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</si>
</sst>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2" fontId="18" fillId="2" borderId="1" xfId="0" applyNumberFormat="1" applyFont="1" applyFill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9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9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4" zoomScaleSheetLayoutView="100" workbookViewId="0">
      <selection activeCell="A32" sqref="A32:E32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0.5" customHeight="1">
      <c r="A2" s="73" t="s">
        <v>12</v>
      </c>
      <c r="B2" s="74"/>
      <c r="C2" s="74"/>
      <c r="D2" s="74"/>
      <c r="E2" s="74"/>
    </row>
    <row r="3" spans="1:5">
      <c r="A3" s="75" t="s">
        <v>51</v>
      </c>
      <c r="B3" s="75"/>
      <c r="C3" s="75"/>
      <c r="D3" s="75"/>
      <c r="E3" s="75"/>
    </row>
    <row r="4" spans="1:5" s="1" customFormat="1" ht="15.75">
      <c r="A4" s="26" t="s">
        <v>13</v>
      </c>
      <c r="B4" s="27"/>
      <c r="C4" s="27"/>
      <c r="D4" s="81" t="s">
        <v>52</v>
      </c>
      <c r="E4" s="81"/>
    </row>
    <row r="5" spans="1:5" ht="27.75" customHeight="1">
      <c r="A5" s="76" t="s">
        <v>0</v>
      </c>
      <c r="B5" s="76"/>
      <c r="C5" s="76"/>
      <c r="D5" s="76"/>
      <c r="E5" s="76"/>
    </row>
    <row r="6" spans="1:5">
      <c r="A6" s="77" t="s">
        <v>43</v>
      </c>
      <c r="B6" s="77"/>
      <c r="C6" s="77"/>
      <c r="D6" s="77"/>
      <c r="E6" s="77"/>
    </row>
    <row r="7" spans="1:5">
      <c r="A7" s="70" t="s">
        <v>1</v>
      </c>
      <c r="B7" s="70"/>
      <c r="C7" s="70"/>
      <c r="D7" s="70"/>
      <c r="E7" s="70"/>
    </row>
    <row r="8" spans="1:5">
      <c r="A8" s="78" t="s">
        <v>49</v>
      </c>
      <c r="B8" s="78"/>
      <c r="C8" s="78"/>
      <c r="D8" s="78"/>
      <c r="E8" s="78"/>
    </row>
    <row r="9" spans="1:5" ht="32.25" customHeight="1">
      <c r="A9" s="79" t="s">
        <v>14</v>
      </c>
      <c r="B9" s="80"/>
      <c r="C9" s="80"/>
      <c r="D9" s="80"/>
      <c r="E9" s="80"/>
    </row>
    <row r="10" spans="1:5" ht="26.45" customHeight="1">
      <c r="A10" s="76" t="s">
        <v>45</v>
      </c>
      <c r="B10" s="76"/>
      <c r="C10" s="76"/>
      <c r="D10" s="76"/>
      <c r="E10" s="76"/>
    </row>
    <row r="11" spans="1:5" ht="18.75" customHeight="1">
      <c r="A11" s="70" t="s">
        <v>15</v>
      </c>
      <c r="B11" s="71"/>
      <c r="C11" s="71"/>
      <c r="D11" s="71"/>
      <c r="E11" s="71"/>
    </row>
    <row r="12" spans="1:5">
      <c r="A12" s="76" t="s">
        <v>22</v>
      </c>
      <c r="B12" s="76"/>
      <c r="C12" s="76"/>
      <c r="D12" s="76"/>
      <c r="E12" s="76"/>
    </row>
    <row r="13" spans="1:5" ht="17.25" customHeight="1">
      <c r="A13" s="70" t="s">
        <v>2</v>
      </c>
      <c r="B13" s="71"/>
      <c r="C13" s="71"/>
      <c r="D13" s="71"/>
      <c r="E13" s="71"/>
    </row>
    <row r="14" spans="1:5">
      <c r="A14" s="76" t="s">
        <v>23</v>
      </c>
      <c r="B14" s="76"/>
      <c r="C14" s="76"/>
      <c r="D14" s="76"/>
      <c r="E14" s="76"/>
    </row>
    <row r="15" spans="1:5" ht="15.75" customHeight="1">
      <c r="A15" s="70" t="s">
        <v>16</v>
      </c>
      <c r="B15" s="71"/>
      <c r="C15" s="71"/>
      <c r="D15" s="71"/>
      <c r="E15" s="71"/>
    </row>
    <row r="16" spans="1:5" ht="29.25" customHeight="1">
      <c r="A16" s="76" t="s">
        <v>17</v>
      </c>
      <c r="B16" s="76"/>
      <c r="C16" s="76"/>
      <c r="D16" s="76"/>
      <c r="E16" s="76"/>
    </row>
    <row r="17" spans="1:7" ht="55.9" customHeight="1">
      <c r="A17" s="76" t="s">
        <v>41</v>
      </c>
      <c r="B17" s="76"/>
      <c r="C17" s="76"/>
      <c r="D17" s="76"/>
      <c r="E17" s="76"/>
    </row>
    <row r="18" spans="1:7" ht="29.45" customHeight="1">
      <c r="A18" s="83" t="s">
        <v>44</v>
      </c>
      <c r="B18" s="83"/>
      <c r="C18" s="83"/>
      <c r="D18" s="83"/>
      <c r="E18" s="83"/>
    </row>
    <row r="19" spans="1:7">
      <c r="A19" s="83"/>
      <c r="B19" s="83"/>
      <c r="C19" s="83"/>
      <c r="D19" s="83"/>
      <c r="E19" s="83"/>
      <c r="F19" s="2">
        <v>3698.8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37</v>
      </c>
      <c r="B21" s="8" t="s">
        <v>35</v>
      </c>
      <c r="C21" s="3" t="s">
        <v>4</v>
      </c>
      <c r="D21" s="3">
        <v>14.03</v>
      </c>
      <c r="E21" s="7">
        <f>D21*F19*G19</f>
        <v>155682.492</v>
      </c>
    </row>
    <row r="22" spans="1:7">
      <c r="A22" s="6" t="s">
        <v>36</v>
      </c>
      <c r="B22" s="8" t="s">
        <v>24</v>
      </c>
      <c r="C22" s="3" t="s">
        <v>4</v>
      </c>
      <c r="D22" s="3">
        <v>5</v>
      </c>
      <c r="E22" s="7">
        <f>D22*F19*G19</f>
        <v>55482</v>
      </c>
    </row>
    <row r="23" spans="1:7" ht="45">
      <c r="A23" s="6" t="s">
        <v>42</v>
      </c>
      <c r="B23" s="8" t="s">
        <v>53</v>
      </c>
      <c r="C23" s="3" t="s">
        <v>4</v>
      </c>
      <c r="D23" s="3"/>
      <c r="E23" s="7">
        <f>2528.4*3</f>
        <v>7585.2000000000007</v>
      </c>
    </row>
    <row r="24" spans="1:7">
      <c r="A24" s="6" t="s">
        <v>47</v>
      </c>
      <c r="B24" s="8" t="s">
        <v>53</v>
      </c>
      <c r="C24" s="3" t="s">
        <v>28</v>
      </c>
      <c r="D24" s="3"/>
      <c r="E24" s="7">
        <v>0</v>
      </c>
    </row>
    <row r="25" spans="1:7">
      <c r="A25" s="6" t="s">
        <v>38</v>
      </c>
      <c r="B25" s="8" t="s">
        <v>53</v>
      </c>
      <c r="C25" s="3" t="s">
        <v>28</v>
      </c>
      <c r="D25" s="3"/>
      <c r="E25" s="28">
        <v>2858.47</v>
      </c>
    </row>
    <row r="26" spans="1:7">
      <c r="A26" s="6" t="s">
        <v>39</v>
      </c>
      <c r="B26" s="8" t="s">
        <v>53</v>
      </c>
      <c r="C26" s="3" t="s">
        <v>28</v>
      </c>
      <c r="D26" s="3"/>
      <c r="E26" s="28">
        <v>11727.84</v>
      </c>
    </row>
    <row r="27" spans="1:7">
      <c r="A27" s="6" t="s">
        <v>40</v>
      </c>
      <c r="B27" s="8" t="s">
        <v>53</v>
      </c>
      <c r="C27" s="3" t="s">
        <v>28</v>
      </c>
      <c r="D27" s="3"/>
      <c r="E27" s="2">
        <v>3827.04</v>
      </c>
    </row>
    <row r="28" spans="1:7">
      <c r="A28" s="6" t="s">
        <v>27</v>
      </c>
      <c r="B28" s="8" t="s">
        <v>53</v>
      </c>
      <c r="C28" s="3" t="s">
        <v>28</v>
      </c>
      <c r="D28" s="3"/>
      <c r="E28" s="7">
        <v>978.21</v>
      </c>
    </row>
    <row r="29" spans="1:7" ht="31.5">
      <c r="A29" s="33" t="s">
        <v>54</v>
      </c>
      <c r="B29" s="8" t="s">
        <v>55</v>
      </c>
      <c r="C29" s="3" t="s">
        <v>48</v>
      </c>
      <c r="D29" s="3">
        <v>8</v>
      </c>
      <c r="E29" s="7">
        <f>218.47*D29</f>
        <v>1747.76</v>
      </c>
    </row>
    <row r="30" spans="1:7" s="13" customFormat="1" ht="14.25">
      <c r="A30" s="9" t="s">
        <v>25</v>
      </c>
      <c r="B30" s="10"/>
      <c r="C30" s="11"/>
      <c r="D30" s="19"/>
      <c r="E30" s="12">
        <f>SUM(E21:E29)</f>
        <v>239889.01200000002</v>
      </c>
    </row>
    <row r="31" spans="1:7" ht="34.5" customHeight="1">
      <c r="A31" s="84" t="s">
        <v>57</v>
      </c>
      <c r="B31" s="84"/>
      <c r="C31" s="84"/>
      <c r="D31" s="84"/>
      <c r="E31" s="84"/>
      <c r="F31" s="22"/>
    </row>
    <row r="32" spans="1:7" ht="29.25" customHeight="1">
      <c r="A32" s="76" t="s">
        <v>21</v>
      </c>
      <c r="B32" s="76"/>
      <c r="C32" s="76"/>
      <c r="D32" s="76"/>
      <c r="E32" s="76"/>
    </row>
    <row r="33" spans="1:8">
      <c r="A33" s="76" t="s">
        <v>20</v>
      </c>
      <c r="B33" s="76"/>
      <c r="C33" s="76"/>
      <c r="D33" s="76"/>
      <c r="E33" s="76"/>
    </row>
    <row r="34" spans="1:8" ht="32.25" customHeight="1">
      <c r="A34" s="76" t="s">
        <v>29</v>
      </c>
      <c r="B34" s="76"/>
      <c r="C34" s="76"/>
      <c r="D34" s="76"/>
      <c r="E34" s="76"/>
    </row>
    <row r="35" spans="1:8">
      <c r="A35" s="76" t="s">
        <v>18</v>
      </c>
      <c r="B35" s="76"/>
      <c r="C35" s="76"/>
      <c r="D35" s="76"/>
      <c r="E35" s="76"/>
    </row>
    <row r="36" spans="1:8">
      <c r="A36" s="82" t="s">
        <v>5</v>
      </c>
      <c r="B36" s="82"/>
      <c r="C36" s="82"/>
      <c r="D36" s="82"/>
      <c r="E36" s="82"/>
    </row>
    <row r="37" spans="1:8">
      <c r="A37" s="76" t="s">
        <v>18</v>
      </c>
      <c r="B37" s="76"/>
      <c r="C37" s="76"/>
      <c r="D37" s="76"/>
      <c r="E37" s="76"/>
    </row>
    <row r="38" spans="1:8">
      <c r="A38" s="85" t="s">
        <v>26</v>
      </c>
      <c r="B38" s="85"/>
      <c r="C38" s="85"/>
      <c r="D38" s="85"/>
      <c r="E38" s="4"/>
    </row>
    <row r="39" spans="1:8">
      <c r="B39" s="86" t="s">
        <v>19</v>
      </c>
      <c r="C39" s="86"/>
      <c r="D39" s="86"/>
      <c r="E39" s="5" t="s">
        <v>6</v>
      </c>
    </row>
    <row r="40" spans="1:8">
      <c r="A40" s="29"/>
      <c r="B40" s="29"/>
      <c r="C40" s="29"/>
      <c r="D40" s="20"/>
      <c r="E40" s="29"/>
    </row>
    <row r="41" spans="1:8">
      <c r="A41" s="85" t="s">
        <v>50</v>
      </c>
      <c r="B41" s="85"/>
      <c r="C41" s="85"/>
      <c r="D41" s="85"/>
      <c r="E41" s="4"/>
    </row>
    <row r="42" spans="1:8">
      <c r="B42" s="86" t="s">
        <v>19</v>
      </c>
      <c r="C42" s="86"/>
      <c r="D42" s="86"/>
      <c r="E42" s="5" t="s">
        <v>6</v>
      </c>
    </row>
    <row r="43" spans="1:8">
      <c r="A43" s="2" t="s">
        <v>46</v>
      </c>
    </row>
    <row r="44" spans="1:8">
      <c r="A44" s="13" t="s">
        <v>30</v>
      </c>
    </row>
    <row r="45" spans="1:8">
      <c r="A45" s="2" t="s">
        <v>34</v>
      </c>
      <c r="B45" s="14">
        <v>-223276.1</v>
      </c>
    </row>
    <row r="46" spans="1:8" ht="31.5">
      <c r="A46" s="23" t="s">
        <v>56</v>
      </c>
      <c r="B46" s="15"/>
      <c r="H46" s="17"/>
    </row>
    <row r="47" spans="1:8">
      <c r="A47" s="2" t="s">
        <v>31</v>
      </c>
      <c r="B47" s="15">
        <f>304151.06-109.58</f>
        <v>304041.48</v>
      </c>
      <c r="D47" s="2"/>
    </row>
    <row r="48" spans="1:8" ht="30">
      <c r="A48" s="30" t="s">
        <v>33</v>
      </c>
      <c r="B48" s="15">
        <f>E30</f>
        <v>239889.01200000002</v>
      </c>
      <c r="D48" s="2"/>
    </row>
    <row r="49" spans="1:2">
      <c r="A49" s="16" t="s">
        <v>32</v>
      </c>
      <c r="B49" s="24">
        <f>B45+B47-B48</f>
        <v>-159123.63200000004</v>
      </c>
    </row>
  </sheetData>
  <mergeCells count="30">
    <mergeCell ref="A37:E37"/>
    <mergeCell ref="A38:D38"/>
    <mergeCell ref="B39:D39"/>
    <mergeCell ref="A41:D41"/>
    <mergeCell ref="B42:D42"/>
    <mergeCell ref="A36:E36"/>
    <mergeCell ref="A14:E14"/>
    <mergeCell ref="A15:E15"/>
    <mergeCell ref="A16:E16"/>
    <mergeCell ref="A17:E17"/>
    <mergeCell ref="A18:E18"/>
    <mergeCell ref="A19:E19"/>
    <mergeCell ref="A31:E31"/>
    <mergeCell ref="A32:E32"/>
    <mergeCell ref="A33:E33"/>
    <mergeCell ref="A34:E34"/>
    <mergeCell ref="A35:E35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37" zoomScaleSheetLayoutView="100" workbookViewId="0">
      <selection activeCell="B49" sqref="B49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0.5" customHeight="1">
      <c r="A2" s="73" t="s">
        <v>12</v>
      </c>
      <c r="B2" s="74"/>
      <c r="C2" s="74"/>
      <c r="D2" s="74"/>
      <c r="E2" s="74"/>
    </row>
    <row r="3" spans="1:5">
      <c r="A3" s="75" t="s">
        <v>59</v>
      </c>
      <c r="B3" s="75"/>
      <c r="C3" s="75"/>
      <c r="D3" s="75"/>
      <c r="E3" s="75"/>
    </row>
    <row r="4" spans="1:5" s="1" customFormat="1" ht="15.75">
      <c r="A4" s="26" t="s">
        <v>13</v>
      </c>
      <c r="B4" s="27"/>
      <c r="C4" s="27"/>
      <c r="D4" s="81" t="s">
        <v>69</v>
      </c>
      <c r="E4" s="81"/>
    </row>
    <row r="5" spans="1:5" ht="27.75" customHeight="1">
      <c r="A5" s="76" t="s">
        <v>0</v>
      </c>
      <c r="B5" s="76"/>
      <c r="C5" s="76"/>
      <c r="D5" s="76"/>
      <c r="E5" s="76"/>
    </row>
    <row r="6" spans="1:5">
      <c r="A6" s="77" t="s">
        <v>43</v>
      </c>
      <c r="B6" s="77"/>
      <c r="C6" s="77"/>
      <c r="D6" s="77"/>
      <c r="E6" s="77"/>
    </row>
    <row r="7" spans="1:5">
      <c r="A7" s="70" t="s">
        <v>1</v>
      </c>
      <c r="B7" s="70"/>
      <c r="C7" s="70"/>
      <c r="D7" s="70"/>
      <c r="E7" s="70"/>
    </row>
    <row r="8" spans="1:5">
      <c r="A8" s="78" t="s">
        <v>67</v>
      </c>
      <c r="B8" s="78"/>
      <c r="C8" s="78"/>
      <c r="D8" s="78"/>
      <c r="E8" s="78"/>
    </row>
    <row r="9" spans="1:5" ht="32.25" customHeight="1">
      <c r="A9" s="79" t="s">
        <v>14</v>
      </c>
      <c r="B9" s="80"/>
      <c r="C9" s="80"/>
      <c r="D9" s="80"/>
      <c r="E9" s="80"/>
    </row>
    <row r="10" spans="1:5" ht="26.45" customHeight="1">
      <c r="A10" s="76" t="s">
        <v>58</v>
      </c>
      <c r="B10" s="76"/>
      <c r="C10" s="76"/>
      <c r="D10" s="76"/>
      <c r="E10" s="76"/>
    </row>
    <row r="11" spans="1:5" ht="18.75" customHeight="1">
      <c r="A11" s="70" t="s">
        <v>15</v>
      </c>
      <c r="B11" s="71"/>
      <c r="C11" s="71"/>
      <c r="D11" s="71"/>
      <c r="E11" s="71"/>
    </row>
    <row r="12" spans="1:5">
      <c r="A12" s="76" t="s">
        <v>22</v>
      </c>
      <c r="B12" s="76"/>
      <c r="C12" s="76"/>
      <c r="D12" s="76"/>
      <c r="E12" s="76"/>
    </row>
    <row r="13" spans="1:5" ht="17.25" customHeight="1">
      <c r="A13" s="70" t="s">
        <v>2</v>
      </c>
      <c r="B13" s="71"/>
      <c r="C13" s="71"/>
      <c r="D13" s="71"/>
      <c r="E13" s="71"/>
    </row>
    <row r="14" spans="1:5">
      <c r="A14" s="76" t="s">
        <v>23</v>
      </c>
      <c r="B14" s="76"/>
      <c r="C14" s="76"/>
      <c r="D14" s="76"/>
      <c r="E14" s="76"/>
    </row>
    <row r="15" spans="1:5" ht="15.75" customHeight="1">
      <c r="A15" s="70" t="s">
        <v>16</v>
      </c>
      <c r="B15" s="71"/>
      <c r="C15" s="71"/>
      <c r="D15" s="71"/>
      <c r="E15" s="71"/>
    </row>
    <row r="16" spans="1:5" ht="29.25" customHeight="1">
      <c r="A16" s="76" t="s">
        <v>17</v>
      </c>
      <c r="B16" s="76"/>
      <c r="C16" s="76"/>
      <c r="D16" s="76"/>
      <c r="E16" s="76"/>
    </row>
    <row r="17" spans="1:7" ht="55.9" customHeight="1">
      <c r="A17" s="76" t="s">
        <v>41</v>
      </c>
      <c r="B17" s="76"/>
      <c r="C17" s="76"/>
      <c r="D17" s="76"/>
      <c r="E17" s="76"/>
    </row>
    <row r="18" spans="1:7" ht="29.45" customHeight="1">
      <c r="A18" s="83" t="s">
        <v>44</v>
      </c>
      <c r="B18" s="83"/>
      <c r="C18" s="83"/>
      <c r="D18" s="83"/>
      <c r="E18" s="83"/>
    </row>
    <row r="19" spans="1:7">
      <c r="A19" s="83"/>
      <c r="B19" s="83"/>
      <c r="C19" s="83"/>
      <c r="D19" s="83"/>
      <c r="E19" s="83"/>
      <c r="F19" s="2">
        <v>3698.8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37</v>
      </c>
      <c r="B21" s="8" t="s">
        <v>35</v>
      </c>
      <c r="C21" s="3" t="s">
        <v>4</v>
      </c>
      <c r="D21" s="3">
        <v>14.03</v>
      </c>
      <c r="E21" s="7">
        <f>D21*F19*G19</f>
        <v>155682.492</v>
      </c>
    </row>
    <row r="22" spans="1:7">
      <c r="A22" s="6" t="s">
        <v>36</v>
      </c>
      <c r="B22" s="8" t="s">
        <v>24</v>
      </c>
      <c r="C22" s="3" t="s">
        <v>4</v>
      </c>
      <c r="D22" s="3">
        <v>5</v>
      </c>
      <c r="E22" s="7">
        <f>D22*F19*G19</f>
        <v>55482</v>
      </c>
    </row>
    <row r="23" spans="1:7">
      <c r="A23" s="6" t="s">
        <v>47</v>
      </c>
      <c r="B23" s="8" t="s">
        <v>60</v>
      </c>
      <c r="C23" s="3" t="s">
        <v>28</v>
      </c>
      <c r="D23" s="3"/>
      <c r="E23" s="7">
        <v>0</v>
      </c>
    </row>
    <row r="24" spans="1:7">
      <c r="A24" s="6" t="s">
        <v>38</v>
      </c>
      <c r="B24" s="8" t="s">
        <v>60</v>
      </c>
      <c r="C24" s="3" t="s">
        <v>28</v>
      </c>
      <c r="D24" s="3"/>
      <c r="E24" s="28">
        <v>1474.44</v>
      </c>
    </row>
    <row r="25" spans="1:7">
      <c r="A25" s="6" t="s">
        <v>39</v>
      </c>
      <c r="B25" s="8" t="s">
        <v>60</v>
      </c>
      <c r="C25" s="3" t="s">
        <v>28</v>
      </c>
      <c r="D25" s="3"/>
      <c r="E25" s="28">
        <v>13046.48</v>
      </c>
    </row>
    <row r="26" spans="1:7">
      <c r="A26" s="6" t="s">
        <v>40</v>
      </c>
      <c r="B26" s="8" t="s">
        <v>60</v>
      </c>
      <c r="C26" s="3" t="s">
        <v>28</v>
      </c>
      <c r="D26" s="3"/>
      <c r="E26" s="2">
        <v>3827.04</v>
      </c>
    </row>
    <row r="27" spans="1:7">
      <c r="A27" s="6" t="s">
        <v>27</v>
      </c>
      <c r="B27" s="8" t="s">
        <v>60</v>
      </c>
      <c r="C27" s="3" t="s">
        <v>28</v>
      </c>
      <c r="D27" s="3"/>
      <c r="E27" s="7">
        <v>4030.71</v>
      </c>
    </row>
    <row r="28" spans="1:7">
      <c r="A28" s="6" t="s">
        <v>64</v>
      </c>
      <c r="B28" s="8" t="s">
        <v>60</v>
      </c>
      <c r="C28" s="3" t="s">
        <v>28</v>
      </c>
      <c r="D28" s="3"/>
      <c r="E28" s="7">
        <v>11300</v>
      </c>
    </row>
    <row r="29" spans="1:7">
      <c r="A29" s="6" t="s">
        <v>65</v>
      </c>
      <c r="B29" s="8" t="s">
        <v>60</v>
      </c>
      <c r="C29" s="3" t="s">
        <v>28</v>
      </c>
      <c r="D29" s="3"/>
      <c r="E29" s="7">
        <v>3700</v>
      </c>
    </row>
    <row r="30" spans="1:7" ht="15.75">
      <c r="A30" s="33" t="s">
        <v>61</v>
      </c>
      <c r="B30" s="8" t="s">
        <v>63</v>
      </c>
      <c r="C30" s="3" t="s">
        <v>48</v>
      </c>
      <c r="D30" s="34">
        <v>3</v>
      </c>
      <c r="E30" s="7">
        <f t="shared" ref="E30" si="0">218.47*D30</f>
        <v>655.41</v>
      </c>
    </row>
    <row r="31" spans="1:7" ht="31.5">
      <c r="A31" s="33" t="s">
        <v>62</v>
      </c>
      <c r="B31" s="8" t="s">
        <v>63</v>
      </c>
      <c r="C31" s="3" t="s">
        <v>48</v>
      </c>
      <c r="D31" s="34"/>
      <c r="E31" s="7">
        <v>31916.15</v>
      </c>
    </row>
    <row r="32" spans="1:7" s="13" customFormat="1" ht="14.25">
      <c r="A32" s="9" t="s">
        <v>25</v>
      </c>
      <c r="B32" s="10"/>
      <c r="C32" s="11"/>
      <c r="D32" s="19"/>
      <c r="E32" s="12">
        <f>SUM(E21:E31)</f>
        <v>281114.72200000001</v>
      </c>
    </row>
    <row r="33" spans="1:8" ht="34.5" customHeight="1">
      <c r="A33" s="84" t="s">
        <v>70</v>
      </c>
      <c r="B33" s="84"/>
      <c r="C33" s="84"/>
      <c r="D33" s="84"/>
      <c r="E33" s="84"/>
      <c r="F33" s="22"/>
    </row>
    <row r="34" spans="1:8" ht="29.25" customHeight="1">
      <c r="A34" s="76" t="s">
        <v>21</v>
      </c>
      <c r="B34" s="76"/>
      <c r="C34" s="76"/>
      <c r="D34" s="76"/>
      <c r="E34" s="76"/>
    </row>
    <row r="35" spans="1:8">
      <c r="A35" s="76" t="s">
        <v>20</v>
      </c>
      <c r="B35" s="76"/>
      <c r="C35" s="76"/>
      <c r="D35" s="76"/>
      <c r="E35" s="76"/>
    </row>
    <row r="36" spans="1:8" ht="32.25" customHeight="1">
      <c r="A36" s="76" t="s">
        <v>29</v>
      </c>
      <c r="B36" s="76"/>
      <c r="C36" s="76"/>
      <c r="D36" s="76"/>
      <c r="E36" s="76"/>
    </row>
    <row r="37" spans="1:8">
      <c r="A37" s="76" t="s">
        <v>18</v>
      </c>
      <c r="B37" s="76"/>
      <c r="C37" s="76"/>
      <c r="D37" s="76"/>
      <c r="E37" s="76"/>
    </row>
    <row r="38" spans="1:8">
      <c r="A38" s="82" t="s">
        <v>5</v>
      </c>
      <c r="B38" s="82"/>
      <c r="C38" s="82"/>
      <c r="D38" s="82"/>
      <c r="E38" s="82"/>
    </row>
    <row r="39" spans="1:8">
      <c r="A39" s="76" t="s">
        <v>18</v>
      </c>
      <c r="B39" s="76"/>
      <c r="C39" s="76"/>
      <c r="D39" s="76"/>
      <c r="E39" s="76"/>
    </row>
    <row r="40" spans="1:8">
      <c r="A40" s="85" t="s">
        <v>26</v>
      </c>
      <c r="B40" s="85"/>
      <c r="C40" s="85"/>
      <c r="D40" s="85"/>
      <c r="E40" s="4"/>
    </row>
    <row r="41" spans="1:8">
      <c r="B41" s="86" t="s">
        <v>19</v>
      </c>
      <c r="C41" s="86"/>
      <c r="D41" s="86"/>
      <c r="E41" s="5" t="s">
        <v>6</v>
      </c>
    </row>
    <row r="42" spans="1:8">
      <c r="A42" s="31"/>
      <c r="B42" s="31"/>
      <c r="C42" s="31"/>
      <c r="D42" s="20"/>
      <c r="E42" s="31"/>
    </row>
    <row r="43" spans="1:8">
      <c r="A43" s="85" t="s">
        <v>68</v>
      </c>
      <c r="B43" s="85"/>
      <c r="C43" s="85"/>
      <c r="D43" s="85"/>
      <c r="E43" s="4"/>
    </row>
    <row r="44" spans="1:8">
      <c r="B44" s="86" t="s">
        <v>19</v>
      </c>
      <c r="C44" s="86"/>
      <c r="D44" s="86"/>
      <c r="E44" s="5" t="s">
        <v>6</v>
      </c>
    </row>
    <row r="45" spans="1:8">
      <c r="A45" s="2" t="s">
        <v>46</v>
      </c>
    </row>
    <row r="46" spans="1:8">
      <c r="A46" s="13" t="s">
        <v>30</v>
      </c>
    </row>
    <row r="47" spans="1:8">
      <c r="A47" s="2" t="s">
        <v>34</v>
      </c>
      <c r="B47" s="14">
        <f>'1кв'!B49</f>
        <v>-159123.63200000004</v>
      </c>
    </row>
    <row r="48" spans="1:8" ht="31.5">
      <c r="A48" s="23" t="s">
        <v>66</v>
      </c>
      <c r="B48" s="15"/>
      <c r="H48" s="17"/>
    </row>
    <row r="49" spans="1:4">
      <c r="A49" s="2" t="s">
        <v>31</v>
      </c>
      <c r="B49" s="15">
        <f>312498.68-83.45</f>
        <v>312415.23</v>
      </c>
      <c r="D49" s="2"/>
    </row>
    <row r="50" spans="1:4" ht="30">
      <c r="A50" s="32" t="s">
        <v>33</v>
      </c>
      <c r="B50" s="15">
        <f>E32</f>
        <v>281114.72200000001</v>
      </c>
      <c r="D50" s="2"/>
    </row>
    <row r="51" spans="1:4">
      <c r="A51" s="16" t="s">
        <v>32</v>
      </c>
      <c r="B51" s="24">
        <f>B47+B49-B50</f>
        <v>-127823.12400000007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4:D44"/>
    <mergeCell ref="A19:E19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34" zoomScaleSheetLayoutView="100" workbookViewId="0">
      <selection activeCell="A28" sqref="A28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0.5" customHeight="1">
      <c r="A2" s="73" t="s">
        <v>12</v>
      </c>
      <c r="B2" s="74"/>
      <c r="C2" s="74"/>
      <c r="D2" s="74"/>
      <c r="E2" s="74"/>
    </row>
    <row r="3" spans="1:5">
      <c r="A3" s="75" t="s">
        <v>72</v>
      </c>
      <c r="B3" s="75"/>
      <c r="C3" s="75"/>
      <c r="D3" s="75"/>
      <c r="E3" s="75"/>
    </row>
    <row r="4" spans="1:5" s="1" customFormat="1" ht="15.75">
      <c r="A4" s="26" t="s">
        <v>13</v>
      </c>
      <c r="B4" s="27"/>
      <c r="C4" s="27"/>
      <c r="D4" s="81" t="s">
        <v>73</v>
      </c>
      <c r="E4" s="81"/>
    </row>
    <row r="5" spans="1:5" ht="27.75" customHeight="1">
      <c r="A5" s="76" t="s">
        <v>0</v>
      </c>
      <c r="B5" s="76"/>
      <c r="C5" s="76"/>
      <c r="D5" s="76"/>
      <c r="E5" s="76"/>
    </row>
    <row r="6" spans="1:5">
      <c r="A6" s="77" t="s">
        <v>43</v>
      </c>
      <c r="B6" s="77"/>
      <c r="C6" s="77"/>
      <c r="D6" s="77"/>
      <c r="E6" s="77"/>
    </row>
    <row r="7" spans="1:5">
      <c r="A7" s="70" t="s">
        <v>1</v>
      </c>
      <c r="B7" s="70"/>
      <c r="C7" s="70"/>
      <c r="D7" s="70"/>
      <c r="E7" s="70"/>
    </row>
    <row r="8" spans="1:5">
      <c r="A8" s="78" t="s">
        <v>67</v>
      </c>
      <c r="B8" s="78"/>
      <c r="C8" s="78"/>
      <c r="D8" s="78"/>
      <c r="E8" s="78"/>
    </row>
    <row r="9" spans="1:5" ht="32.25" customHeight="1">
      <c r="A9" s="79" t="s">
        <v>14</v>
      </c>
      <c r="B9" s="80"/>
      <c r="C9" s="80"/>
      <c r="D9" s="80"/>
      <c r="E9" s="80"/>
    </row>
    <row r="10" spans="1:5" ht="26.45" customHeight="1">
      <c r="A10" s="76" t="s">
        <v>58</v>
      </c>
      <c r="B10" s="76"/>
      <c r="C10" s="76"/>
      <c r="D10" s="76"/>
      <c r="E10" s="76"/>
    </row>
    <row r="11" spans="1:5" ht="18.75" customHeight="1">
      <c r="A11" s="70" t="s">
        <v>15</v>
      </c>
      <c r="B11" s="71"/>
      <c r="C11" s="71"/>
      <c r="D11" s="71"/>
      <c r="E11" s="71"/>
    </row>
    <row r="12" spans="1:5">
      <c r="A12" s="76" t="s">
        <v>22</v>
      </c>
      <c r="B12" s="76"/>
      <c r="C12" s="76"/>
      <c r="D12" s="76"/>
      <c r="E12" s="76"/>
    </row>
    <row r="13" spans="1:5" ht="17.25" customHeight="1">
      <c r="A13" s="70" t="s">
        <v>2</v>
      </c>
      <c r="B13" s="71"/>
      <c r="C13" s="71"/>
      <c r="D13" s="71"/>
      <c r="E13" s="71"/>
    </row>
    <row r="14" spans="1:5">
      <c r="A14" s="76" t="s">
        <v>23</v>
      </c>
      <c r="B14" s="76"/>
      <c r="C14" s="76"/>
      <c r="D14" s="76"/>
      <c r="E14" s="76"/>
    </row>
    <row r="15" spans="1:5" ht="15.75" customHeight="1">
      <c r="A15" s="70" t="s">
        <v>16</v>
      </c>
      <c r="B15" s="71"/>
      <c r="C15" s="71"/>
      <c r="D15" s="71"/>
      <c r="E15" s="71"/>
    </row>
    <row r="16" spans="1:5" ht="29.25" customHeight="1">
      <c r="A16" s="76" t="s">
        <v>17</v>
      </c>
      <c r="B16" s="76"/>
      <c r="C16" s="76"/>
      <c r="D16" s="76"/>
      <c r="E16" s="76"/>
    </row>
    <row r="17" spans="1:7" ht="55.9" customHeight="1">
      <c r="A17" s="76" t="s">
        <v>41</v>
      </c>
      <c r="B17" s="76"/>
      <c r="C17" s="76"/>
      <c r="D17" s="76"/>
      <c r="E17" s="76"/>
    </row>
    <row r="18" spans="1:7" ht="29.45" customHeight="1">
      <c r="A18" s="83" t="s">
        <v>44</v>
      </c>
      <c r="B18" s="83"/>
      <c r="C18" s="83"/>
      <c r="D18" s="83"/>
      <c r="E18" s="83"/>
    </row>
    <row r="19" spans="1:7">
      <c r="A19" s="83"/>
      <c r="B19" s="83"/>
      <c r="C19" s="83"/>
      <c r="D19" s="83"/>
      <c r="E19" s="83"/>
      <c r="F19" s="2">
        <v>3695.3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37</v>
      </c>
      <c r="B21" s="8" t="s">
        <v>35</v>
      </c>
      <c r="C21" s="3" t="s">
        <v>4</v>
      </c>
      <c r="D21" s="3">
        <v>15.15</v>
      </c>
      <c r="E21" s="7">
        <f>D21*F19*G19</f>
        <v>167951.38500000001</v>
      </c>
    </row>
    <row r="22" spans="1:7">
      <c r="A22" s="6" t="s">
        <v>36</v>
      </c>
      <c r="B22" s="8" t="s">
        <v>24</v>
      </c>
      <c r="C22" s="3" t="s">
        <v>4</v>
      </c>
      <c r="D22" s="3">
        <v>5.42</v>
      </c>
      <c r="E22" s="7">
        <f>D22*F19*G19</f>
        <v>60085.578000000009</v>
      </c>
    </row>
    <row r="23" spans="1:7">
      <c r="A23" s="6" t="s">
        <v>47</v>
      </c>
      <c r="B23" s="8" t="s">
        <v>74</v>
      </c>
      <c r="C23" s="3" t="s">
        <v>28</v>
      </c>
      <c r="D23" s="3"/>
      <c r="E23" s="7">
        <v>0</v>
      </c>
    </row>
    <row r="24" spans="1:7">
      <c r="A24" s="6" t="s">
        <v>38</v>
      </c>
      <c r="B24" s="8" t="s">
        <v>74</v>
      </c>
      <c r="C24" s="3" t="s">
        <v>28</v>
      </c>
      <c r="D24" s="3"/>
      <c r="E24" s="28">
        <v>6336.57</v>
      </c>
    </row>
    <row r="25" spans="1:7">
      <c r="A25" s="6" t="s">
        <v>39</v>
      </c>
      <c r="B25" s="8" t="s">
        <v>74</v>
      </c>
      <c r="C25" s="3" t="s">
        <v>28</v>
      </c>
      <c r="D25" s="3"/>
      <c r="E25" s="28">
        <v>8018.9</v>
      </c>
    </row>
    <row r="26" spans="1:7">
      <c r="A26" s="6" t="s">
        <v>40</v>
      </c>
      <c r="B26" s="8" t="s">
        <v>74</v>
      </c>
      <c r="C26" s="3" t="s">
        <v>28</v>
      </c>
      <c r="D26" s="3"/>
      <c r="E26" s="2">
        <v>4565.21</v>
      </c>
    </row>
    <row r="27" spans="1:7">
      <c r="A27" s="6" t="s">
        <v>27</v>
      </c>
      <c r="B27" s="8" t="s">
        <v>74</v>
      </c>
      <c r="C27" s="3" t="s">
        <v>28</v>
      </c>
      <c r="D27" s="3"/>
      <c r="E27" s="7">
        <v>1132.43</v>
      </c>
    </row>
    <row r="28" spans="1:7" ht="31.5">
      <c r="A28" s="33" t="s">
        <v>75</v>
      </c>
      <c r="B28" s="41" t="s">
        <v>79</v>
      </c>
      <c r="C28" s="3" t="s">
        <v>28</v>
      </c>
      <c r="D28" s="3"/>
      <c r="E28" s="7">
        <v>91462.91</v>
      </c>
    </row>
    <row r="29" spans="1:7" ht="30">
      <c r="A29" s="39" t="s">
        <v>76</v>
      </c>
      <c r="B29" s="41" t="s">
        <v>79</v>
      </c>
      <c r="C29" s="3" t="s">
        <v>48</v>
      </c>
      <c r="D29" s="40">
        <v>2</v>
      </c>
      <c r="E29" s="7">
        <f>D29*235.95</f>
        <v>471.9</v>
      </c>
    </row>
    <row r="30" spans="1:7">
      <c r="A30" s="40" t="s">
        <v>77</v>
      </c>
      <c r="B30" s="41" t="s">
        <v>79</v>
      </c>
      <c r="C30" s="3" t="s">
        <v>48</v>
      </c>
      <c r="D30" s="40">
        <v>2</v>
      </c>
      <c r="E30" s="7">
        <f t="shared" ref="E30:E31" si="0">D30*235.95</f>
        <v>471.9</v>
      </c>
    </row>
    <row r="31" spans="1:7">
      <c r="A31" s="40" t="s">
        <v>78</v>
      </c>
      <c r="B31" s="41" t="s">
        <v>79</v>
      </c>
      <c r="C31" s="3" t="s">
        <v>48</v>
      </c>
      <c r="D31" s="40">
        <v>18</v>
      </c>
      <c r="E31" s="7">
        <f t="shared" si="0"/>
        <v>4247.0999999999995</v>
      </c>
    </row>
    <row r="32" spans="1:7" s="13" customFormat="1" ht="14.25">
      <c r="A32" s="9" t="s">
        <v>25</v>
      </c>
      <c r="B32" s="10"/>
      <c r="C32" s="11"/>
      <c r="D32" s="19"/>
      <c r="E32" s="12">
        <f>SUM(E21:E31)</f>
        <v>344743.88300000003</v>
      </c>
    </row>
    <row r="33" spans="1:8" ht="34.5" customHeight="1">
      <c r="A33" s="84" t="s">
        <v>80</v>
      </c>
      <c r="B33" s="84"/>
      <c r="C33" s="84"/>
      <c r="D33" s="84"/>
      <c r="E33" s="84"/>
      <c r="F33" s="22"/>
    </row>
    <row r="34" spans="1:8" ht="29.25" customHeight="1">
      <c r="A34" s="76" t="s">
        <v>21</v>
      </c>
      <c r="B34" s="76"/>
      <c r="C34" s="76"/>
      <c r="D34" s="76"/>
      <c r="E34" s="76"/>
    </row>
    <row r="35" spans="1:8">
      <c r="A35" s="76" t="s">
        <v>20</v>
      </c>
      <c r="B35" s="76"/>
      <c r="C35" s="76"/>
      <c r="D35" s="76"/>
      <c r="E35" s="76"/>
    </row>
    <row r="36" spans="1:8" ht="32.25" customHeight="1">
      <c r="A36" s="76" t="s">
        <v>29</v>
      </c>
      <c r="B36" s="76"/>
      <c r="C36" s="76"/>
      <c r="D36" s="76"/>
      <c r="E36" s="76"/>
    </row>
    <row r="37" spans="1:8">
      <c r="A37" s="76" t="s">
        <v>18</v>
      </c>
      <c r="B37" s="76"/>
      <c r="C37" s="76"/>
      <c r="D37" s="76"/>
      <c r="E37" s="76"/>
    </row>
    <row r="38" spans="1:8">
      <c r="A38" s="82" t="s">
        <v>5</v>
      </c>
      <c r="B38" s="82"/>
      <c r="C38" s="82"/>
      <c r="D38" s="82"/>
      <c r="E38" s="82"/>
    </row>
    <row r="39" spans="1:8">
      <c r="A39" s="76" t="s">
        <v>18</v>
      </c>
      <c r="B39" s="76"/>
      <c r="C39" s="76"/>
      <c r="D39" s="76"/>
      <c r="E39" s="76"/>
    </row>
    <row r="40" spans="1:8">
      <c r="A40" s="85" t="s">
        <v>26</v>
      </c>
      <c r="B40" s="85"/>
      <c r="C40" s="85"/>
      <c r="D40" s="85"/>
      <c r="E40" s="4"/>
    </row>
    <row r="41" spans="1:8">
      <c r="B41" s="86" t="s">
        <v>19</v>
      </c>
      <c r="C41" s="86"/>
      <c r="D41" s="86"/>
      <c r="E41" s="5" t="s">
        <v>6</v>
      </c>
    </row>
    <row r="42" spans="1:8">
      <c r="A42" s="35"/>
      <c r="B42" s="35"/>
      <c r="C42" s="35"/>
      <c r="D42" s="20"/>
      <c r="E42" s="35"/>
    </row>
    <row r="43" spans="1:8">
      <c r="A43" s="85" t="s">
        <v>68</v>
      </c>
      <c r="B43" s="85"/>
      <c r="C43" s="85"/>
      <c r="D43" s="85"/>
      <c r="E43" s="4"/>
    </row>
    <row r="44" spans="1:8">
      <c r="B44" s="86" t="s">
        <v>19</v>
      </c>
      <c r="C44" s="86"/>
      <c r="D44" s="86"/>
      <c r="E44" s="5" t="s">
        <v>6</v>
      </c>
    </row>
    <row r="45" spans="1:8">
      <c r="A45" s="2" t="s">
        <v>71</v>
      </c>
    </row>
    <row r="46" spans="1:8">
      <c r="A46" s="13" t="s">
        <v>30</v>
      </c>
    </row>
    <row r="47" spans="1:8">
      <c r="A47" s="2" t="s">
        <v>34</v>
      </c>
      <c r="B47" s="14">
        <f>'2кв'!B51</f>
        <v>-127823.12400000007</v>
      </c>
    </row>
    <row r="48" spans="1:8" ht="31.5">
      <c r="A48" s="23" t="s">
        <v>81</v>
      </c>
      <c r="B48" s="15"/>
      <c r="H48" s="17"/>
    </row>
    <row r="49" spans="1:4">
      <c r="A49" s="2" t="s">
        <v>31</v>
      </c>
      <c r="B49" s="15">
        <f>308968.99-59.53</f>
        <v>308909.45999999996</v>
      </c>
      <c r="D49" s="2"/>
    </row>
    <row r="50" spans="1:4" ht="30">
      <c r="A50" s="36" t="s">
        <v>33</v>
      </c>
      <c r="B50" s="15">
        <f>E32</f>
        <v>344743.88300000003</v>
      </c>
      <c r="D50" s="2"/>
    </row>
    <row r="51" spans="1:4">
      <c r="A51" s="16" t="s">
        <v>32</v>
      </c>
      <c r="B51" s="24">
        <f>B47+B49-B50</f>
        <v>-163657.54700000014</v>
      </c>
    </row>
  </sheetData>
  <mergeCells count="30">
    <mergeCell ref="B44:D44"/>
    <mergeCell ref="A19:E19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25" zoomScaleSheetLayoutView="100" workbookViewId="0">
      <selection activeCell="A31" sqref="A31"/>
    </sheetView>
  </sheetViews>
  <sheetFormatPr defaultColWidth="9.140625" defaultRowHeight="1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40.5" customHeight="1">
      <c r="A2" s="73" t="s">
        <v>12</v>
      </c>
      <c r="B2" s="74"/>
      <c r="C2" s="74"/>
      <c r="D2" s="74"/>
      <c r="E2" s="74"/>
    </row>
    <row r="3" spans="1:5">
      <c r="A3" s="75" t="s">
        <v>82</v>
      </c>
      <c r="B3" s="75"/>
      <c r="C3" s="75"/>
      <c r="D3" s="75"/>
      <c r="E3" s="75"/>
    </row>
    <row r="4" spans="1:5" s="1" customFormat="1" ht="15.75">
      <c r="A4" s="26" t="s">
        <v>13</v>
      </c>
      <c r="B4" s="27"/>
      <c r="C4" s="27"/>
      <c r="D4" s="81" t="s">
        <v>83</v>
      </c>
      <c r="E4" s="81"/>
    </row>
    <row r="5" spans="1:5" ht="27.75" customHeight="1">
      <c r="A5" s="76" t="s">
        <v>0</v>
      </c>
      <c r="B5" s="76"/>
      <c r="C5" s="76"/>
      <c r="D5" s="76"/>
      <c r="E5" s="76"/>
    </row>
    <row r="6" spans="1:5">
      <c r="A6" s="77" t="s">
        <v>43</v>
      </c>
      <c r="B6" s="77"/>
      <c r="C6" s="77"/>
      <c r="D6" s="77"/>
      <c r="E6" s="77"/>
    </row>
    <row r="7" spans="1:5">
      <c r="A7" s="70" t="s">
        <v>1</v>
      </c>
      <c r="B7" s="70"/>
      <c r="C7" s="70"/>
      <c r="D7" s="70"/>
      <c r="E7" s="70"/>
    </row>
    <row r="8" spans="1:5">
      <c r="A8" s="78" t="s">
        <v>67</v>
      </c>
      <c r="B8" s="78"/>
      <c r="C8" s="78"/>
      <c r="D8" s="78"/>
      <c r="E8" s="78"/>
    </row>
    <row r="9" spans="1:5" ht="32.25" customHeight="1">
      <c r="A9" s="79" t="s">
        <v>14</v>
      </c>
      <c r="B9" s="80"/>
      <c r="C9" s="80"/>
      <c r="D9" s="80"/>
      <c r="E9" s="80"/>
    </row>
    <row r="10" spans="1:5" ht="26.45" customHeight="1">
      <c r="A10" s="76" t="s">
        <v>58</v>
      </c>
      <c r="B10" s="76"/>
      <c r="C10" s="76"/>
      <c r="D10" s="76"/>
      <c r="E10" s="76"/>
    </row>
    <row r="11" spans="1:5" ht="18.75" customHeight="1">
      <c r="A11" s="70" t="s">
        <v>15</v>
      </c>
      <c r="B11" s="71"/>
      <c r="C11" s="71"/>
      <c r="D11" s="71"/>
      <c r="E11" s="71"/>
    </row>
    <row r="12" spans="1:5">
      <c r="A12" s="76" t="s">
        <v>22</v>
      </c>
      <c r="B12" s="76"/>
      <c r="C12" s="76"/>
      <c r="D12" s="76"/>
      <c r="E12" s="76"/>
    </row>
    <row r="13" spans="1:5" ht="17.25" customHeight="1">
      <c r="A13" s="70" t="s">
        <v>2</v>
      </c>
      <c r="B13" s="71"/>
      <c r="C13" s="71"/>
      <c r="D13" s="71"/>
      <c r="E13" s="71"/>
    </row>
    <row r="14" spans="1:5">
      <c r="A14" s="76" t="s">
        <v>23</v>
      </c>
      <c r="B14" s="76"/>
      <c r="C14" s="76"/>
      <c r="D14" s="76"/>
      <c r="E14" s="76"/>
    </row>
    <row r="15" spans="1:5" ht="15.75" customHeight="1">
      <c r="A15" s="70" t="s">
        <v>16</v>
      </c>
      <c r="B15" s="71"/>
      <c r="C15" s="71"/>
      <c r="D15" s="71"/>
      <c r="E15" s="71"/>
    </row>
    <row r="16" spans="1:5" ht="29.25" customHeight="1">
      <c r="A16" s="76" t="s">
        <v>17</v>
      </c>
      <c r="B16" s="76"/>
      <c r="C16" s="76"/>
      <c r="D16" s="76"/>
      <c r="E16" s="76"/>
    </row>
    <row r="17" spans="1:7" ht="55.9" customHeight="1">
      <c r="A17" s="76" t="s">
        <v>41</v>
      </c>
      <c r="B17" s="76"/>
      <c r="C17" s="76"/>
      <c r="D17" s="76"/>
      <c r="E17" s="76"/>
    </row>
    <row r="18" spans="1:7" ht="29.45" customHeight="1">
      <c r="A18" s="83" t="s">
        <v>44</v>
      </c>
      <c r="B18" s="83"/>
      <c r="C18" s="83"/>
      <c r="D18" s="83"/>
      <c r="E18" s="83"/>
    </row>
    <row r="19" spans="1:7">
      <c r="A19" s="83"/>
      <c r="B19" s="83"/>
      <c r="C19" s="83"/>
      <c r="D19" s="83"/>
      <c r="E19" s="83"/>
      <c r="F19" s="2">
        <v>3695.3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37</v>
      </c>
      <c r="B21" s="8" t="s">
        <v>35</v>
      </c>
      <c r="C21" s="3" t="s">
        <v>4</v>
      </c>
      <c r="D21" s="3">
        <v>15.15</v>
      </c>
      <c r="E21" s="7">
        <f>D21*F19*G19</f>
        <v>167951.38500000001</v>
      </c>
    </row>
    <row r="22" spans="1:7">
      <c r="A22" s="6" t="s">
        <v>36</v>
      </c>
      <c r="B22" s="8" t="s">
        <v>24</v>
      </c>
      <c r="C22" s="3" t="s">
        <v>4</v>
      </c>
      <c r="D22" s="3">
        <v>5.42</v>
      </c>
      <c r="E22" s="7">
        <f>D22*F19*G19</f>
        <v>60085.578000000009</v>
      </c>
    </row>
    <row r="23" spans="1:7">
      <c r="A23" s="6" t="s">
        <v>47</v>
      </c>
      <c r="B23" s="8" t="s">
        <v>84</v>
      </c>
      <c r="C23" s="3" t="s">
        <v>28</v>
      </c>
      <c r="D23" s="3"/>
      <c r="E23" s="7">
        <v>0</v>
      </c>
    </row>
    <row r="24" spans="1:7">
      <c r="A24" s="6" t="s">
        <v>38</v>
      </c>
      <c r="B24" s="8" t="s">
        <v>84</v>
      </c>
      <c r="C24" s="3" t="s">
        <v>28</v>
      </c>
      <c r="D24" s="3"/>
      <c r="E24" s="28">
        <v>4803.5</v>
      </c>
    </row>
    <row r="25" spans="1:7">
      <c r="A25" s="6" t="s">
        <v>39</v>
      </c>
      <c r="B25" s="8" t="s">
        <v>84</v>
      </c>
      <c r="C25" s="3" t="s">
        <v>28</v>
      </c>
      <c r="D25" s="3"/>
      <c r="E25" s="28">
        <v>3739.1</v>
      </c>
    </row>
    <row r="26" spans="1:7">
      <c r="A26" s="6" t="s">
        <v>40</v>
      </c>
      <c r="B26" s="8" t="s">
        <v>84</v>
      </c>
      <c r="C26" s="3" t="s">
        <v>28</v>
      </c>
      <c r="D26" s="3"/>
      <c r="E26" s="2">
        <v>7637.28</v>
      </c>
    </row>
    <row r="27" spans="1:7">
      <c r="A27" s="6" t="s">
        <v>27</v>
      </c>
      <c r="B27" s="8" t="s">
        <v>84</v>
      </c>
      <c r="C27" s="3" t="s">
        <v>28</v>
      </c>
      <c r="D27" s="3"/>
      <c r="E27" s="7">
        <v>4667.32</v>
      </c>
    </row>
    <row r="28" spans="1:7" ht="15.75">
      <c r="A28" s="33" t="s">
        <v>91</v>
      </c>
      <c r="B28" s="41" t="s">
        <v>87</v>
      </c>
      <c r="C28" s="3" t="s">
        <v>28</v>
      </c>
      <c r="D28" s="3">
        <v>45</v>
      </c>
      <c r="E28" s="7">
        <f>D28*235.95</f>
        <v>10617.75</v>
      </c>
    </row>
    <row r="29" spans="1:7" ht="31.5">
      <c r="A29" s="33" t="s">
        <v>85</v>
      </c>
      <c r="B29" s="41" t="s">
        <v>88</v>
      </c>
      <c r="C29" s="3" t="s">
        <v>90</v>
      </c>
      <c r="D29" s="3">
        <v>4</v>
      </c>
      <c r="E29" s="7">
        <f>D29*235.95</f>
        <v>943.8</v>
      </c>
    </row>
    <row r="30" spans="1:7" ht="15.75">
      <c r="A30" s="33" t="s">
        <v>127</v>
      </c>
      <c r="B30" s="41" t="s">
        <v>89</v>
      </c>
      <c r="C30" s="3" t="s">
        <v>28</v>
      </c>
      <c r="D30" s="3"/>
      <c r="E30" s="7">
        <f>(36*235.95)+1206.78</f>
        <v>9700.98</v>
      </c>
    </row>
    <row r="31" spans="1:7">
      <c r="A31" s="39" t="s">
        <v>86</v>
      </c>
      <c r="B31" s="41" t="s">
        <v>89</v>
      </c>
      <c r="C31" s="3" t="s">
        <v>90</v>
      </c>
      <c r="D31" s="41">
        <v>11</v>
      </c>
      <c r="E31" s="7">
        <f>D31*235.95</f>
        <v>2595.4499999999998</v>
      </c>
    </row>
    <row r="32" spans="1:7">
      <c r="A32" s="40"/>
      <c r="B32" s="41"/>
      <c r="C32" s="3"/>
      <c r="D32" s="40"/>
      <c r="E32" s="7"/>
    </row>
    <row r="33" spans="1:6" s="13" customFormat="1" ht="14.25">
      <c r="A33" s="9" t="s">
        <v>25</v>
      </c>
      <c r="B33" s="10"/>
      <c r="C33" s="11"/>
      <c r="D33" s="19"/>
      <c r="E33" s="12">
        <f>SUM(E21:E32)</f>
        <v>272742.14300000004</v>
      </c>
    </row>
    <row r="34" spans="1:6" ht="34.5" customHeight="1">
      <c r="A34" s="84" t="s">
        <v>80</v>
      </c>
      <c r="B34" s="84"/>
      <c r="C34" s="84"/>
      <c r="D34" s="84"/>
      <c r="E34" s="84"/>
      <c r="F34" s="22"/>
    </row>
    <row r="35" spans="1:6" ht="29.25" customHeight="1">
      <c r="A35" s="76" t="s">
        <v>21</v>
      </c>
      <c r="B35" s="76"/>
      <c r="C35" s="76"/>
      <c r="D35" s="76"/>
      <c r="E35" s="76"/>
    </row>
    <row r="36" spans="1:6">
      <c r="A36" s="76" t="s">
        <v>20</v>
      </c>
      <c r="B36" s="76"/>
      <c r="C36" s="76"/>
      <c r="D36" s="76"/>
      <c r="E36" s="76"/>
    </row>
    <row r="37" spans="1:6" ht="32.25" customHeight="1">
      <c r="A37" s="76" t="s">
        <v>29</v>
      </c>
      <c r="B37" s="76"/>
      <c r="C37" s="76"/>
      <c r="D37" s="76"/>
      <c r="E37" s="76"/>
    </row>
    <row r="38" spans="1:6">
      <c r="A38" s="76" t="s">
        <v>18</v>
      </c>
      <c r="B38" s="76"/>
      <c r="C38" s="76"/>
      <c r="D38" s="76"/>
      <c r="E38" s="76"/>
    </row>
    <row r="39" spans="1:6">
      <c r="A39" s="82" t="s">
        <v>5</v>
      </c>
      <c r="B39" s="82"/>
      <c r="C39" s="82"/>
      <c r="D39" s="82"/>
      <c r="E39" s="82"/>
    </row>
    <row r="40" spans="1:6">
      <c r="A40" s="76" t="s">
        <v>18</v>
      </c>
      <c r="B40" s="76"/>
      <c r="C40" s="76"/>
      <c r="D40" s="76"/>
      <c r="E40" s="76"/>
    </row>
    <row r="41" spans="1:6">
      <c r="A41" s="85" t="s">
        <v>26</v>
      </c>
      <c r="B41" s="85"/>
      <c r="C41" s="85"/>
      <c r="D41" s="85"/>
      <c r="E41" s="4"/>
    </row>
    <row r="42" spans="1:6">
      <c r="B42" s="86" t="s">
        <v>19</v>
      </c>
      <c r="C42" s="86"/>
      <c r="D42" s="86"/>
      <c r="E42" s="5" t="s">
        <v>6</v>
      </c>
    </row>
    <row r="43" spans="1:6">
      <c r="A43" s="37"/>
      <c r="B43" s="37"/>
      <c r="C43" s="37"/>
      <c r="D43" s="20"/>
      <c r="E43" s="37"/>
    </row>
    <row r="44" spans="1:6">
      <c r="A44" s="85" t="s">
        <v>68</v>
      </c>
      <c r="B44" s="85"/>
      <c r="C44" s="85"/>
      <c r="D44" s="85"/>
      <c r="E44" s="4"/>
    </row>
    <row r="45" spans="1:6">
      <c r="B45" s="86" t="s">
        <v>19</v>
      </c>
      <c r="C45" s="86"/>
      <c r="D45" s="86"/>
      <c r="E45" s="5" t="s">
        <v>6</v>
      </c>
    </row>
    <row r="46" spans="1:6">
      <c r="A46" s="2" t="s">
        <v>71</v>
      </c>
    </row>
    <row r="47" spans="1:6">
      <c r="A47" s="13" t="s">
        <v>30</v>
      </c>
    </row>
    <row r="48" spans="1:6">
      <c r="A48" s="2" t="s">
        <v>34</v>
      </c>
      <c r="B48" s="14">
        <f>'3кв'!B51</f>
        <v>-163657.54700000014</v>
      </c>
    </row>
    <row r="49" spans="1:8" ht="31.5">
      <c r="A49" s="23" t="s">
        <v>81</v>
      </c>
      <c r="B49" s="15"/>
      <c r="H49" s="17"/>
    </row>
    <row r="50" spans="1:8">
      <c r="A50" s="2" t="s">
        <v>31</v>
      </c>
      <c r="B50" s="15">
        <v>320085.45</v>
      </c>
      <c r="D50" s="2"/>
    </row>
    <row r="51" spans="1:8" ht="30">
      <c r="A51" s="38" t="s">
        <v>33</v>
      </c>
      <c r="B51" s="15">
        <f>E33</f>
        <v>272742.14300000004</v>
      </c>
      <c r="D51" s="2"/>
    </row>
    <row r="52" spans="1:8">
      <c r="A52" s="16" t="s">
        <v>32</v>
      </c>
      <c r="B52" s="24">
        <f>B48+B50-B51</f>
        <v>-116314.24000000017</v>
      </c>
    </row>
  </sheetData>
  <mergeCells count="30">
    <mergeCell ref="B45:D45"/>
    <mergeCell ref="A19:E19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9"/>
  <sheetViews>
    <sheetView tabSelected="1" view="pageBreakPreview" topLeftCell="A25" zoomScaleSheetLayoutView="100" workbookViewId="0">
      <selection activeCell="A41" sqref="A41:XFD41"/>
    </sheetView>
  </sheetViews>
  <sheetFormatPr defaultRowHeight="15"/>
  <cols>
    <col min="1" max="1" width="10.5703125" customWidth="1"/>
    <col min="2" max="2" width="56.7109375" customWidth="1"/>
    <col min="3" max="3" width="17.140625" customWidth="1"/>
    <col min="4" max="4" width="15.28515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7" t="s">
        <v>92</v>
      </c>
      <c r="B1" s="87"/>
      <c r="C1" s="87"/>
      <c r="D1" s="42"/>
    </row>
    <row r="2" spans="1:5" ht="15.75">
      <c r="A2" s="88" t="s">
        <v>93</v>
      </c>
      <c r="B2" s="88"/>
      <c r="C2" s="88"/>
      <c r="D2" s="43"/>
    </row>
    <row r="3" spans="1:5" ht="15.75">
      <c r="A3" s="88" t="s">
        <v>94</v>
      </c>
      <c r="B3" s="88"/>
      <c r="C3" s="88"/>
      <c r="D3" s="43"/>
    </row>
    <row r="4" spans="1:5" ht="15.75">
      <c r="A4" s="87" t="s">
        <v>116</v>
      </c>
      <c r="B4" s="87"/>
      <c r="C4" s="87"/>
      <c r="D4" s="42"/>
    </row>
    <row r="5" spans="1:5" ht="15.75">
      <c r="A5" s="89"/>
      <c r="B5" s="89"/>
      <c r="C5" s="89"/>
      <c r="D5" s="1"/>
    </row>
    <row r="6" spans="1:5" ht="15.75">
      <c r="A6" s="43"/>
      <c r="B6" s="44" t="s">
        <v>95</v>
      </c>
      <c r="C6" s="45">
        <f>'1кв'!B45</f>
        <v>-223276.1</v>
      </c>
      <c r="D6" s="46"/>
    </row>
    <row r="7" spans="1:5" ht="15.75">
      <c r="A7" s="47" t="s">
        <v>96</v>
      </c>
      <c r="B7" s="44" t="s">
        <v>117</v>
      </c>
      <c r="C7" s="45"/>
      <c r="D7" s="46"/>
    </row>
    <row r="8" spans="1:5" ht="15.75">
      <c r="A8" s="43"/>
      <c r="B8" s="48" t="s">
        <v>97</v>
      </c>
      <c r="C8" s="45"/>
      <c r="D8" s="46"/>
    </row>
    <row r="9" spans="1:5" ht="15.75">
      <c r="A9" s="43"/>
      <c r="B9" s="6" t="s">
        <v>118</v>
      </c>
      <c r="C9" s="45"/>
      <c r="D9" s="46"/>
    </row>
    <row r="10" spans="1:5" ht="15.75">
      <c r="A10" s="43"/>
      <c r="B10" s="6" t="s">
        <v>119</v>
      </c>
      <c r="C10" s="45"/>
      <c r="D10" s="46"/>
    </row>
    <row r="11" spans="1:5" ht="15.75">
      <c r="A11" s="43"/>
      <c r="B11" s="6" t="s">
        <v>120</v>
      </c>
      <c r="C11" s="45"/>
      <c r="D11" s="46"/>
    </row>
    <row r="12" spans="1:5" ht="15.75">
      <c r="B12" s="49" t="s">
        <v>98</v>
      </c>
      <c r="C12" s="50">
        <f>'1кв'!B47+'2кв'!B49+'3кв'!B49+'4кв'!B50</f>
        <v>1245451.6199999999</v>
      </c>
      <c r="D12" s="51"/>
      <c r="E12" s="58"/>
    </row>
    <row r="13" spans="1:5" ht="15.75">
      <c r="A13" s="52"/>
      <c r="B13" s="49" t="s">
        <v>99</v>
      </c>
      <c r="C13" s="53">
        <f>SUM(C12:C12)</f>
        <v>1245451.6199999999</v>
      </c>
      <c r="D13" s="46"/>
    </row>
    <row r="14" spans="1:5" ht="15.75">
      <c r="A14" s="1"/>
      <c r="B14" s="90"/>
      <c r="C14" s="90"/>
      <c r="D14" s="54"/>
    </row>
    <row r="15" spans="1:5" ht="15.75">
      <c r="A15" s="55" t="s">
        <v>100</v>
      </c>
      <c r="B15" s="56" t="s">
        <v>101</v>
      </c>
      <c r="C15" s="50">
        <f>'1кв'!E21+'2кв'!E21+'3кв'!E21+'4кв'!E21</f>
        <v>647267.75399999996</v>
      </c>
      <c r="D15" s="54"/>
    </row>
    <row r="16" spans="1:5" ht="30">
      <c r="A16" s="55"/>
      <c r="B16" s="6" t="s">
        <v>102</v>
      </c>
      <c r="C16" s="50">
        <f>'1кв'!E23</f>
        <v>7585.2000000000007</v>
      </c>
      <c r="D16" s="54"/>
    </row>
    <row r="17" spans="1:5" ht="15.75">
      <c r="A17" s="55"/>
      <c r="B17" s="6" t="s">
        <v>103</v>
      </c>
      <c r="C17" s="50">
        <v>0</v>
      </c>
      <c r="D17" s="54"/>
    </row>
    <row r="18" spans="1:5" ht="15.75">
      <c r="A18" s="55"/>
      <c r="B18" s="57" t="s">
        <v>36</v>
      </c>
      <c r="C18" s="50">
        <f>'1кв'!E22+'2кв'!E22+'3кв'!E22+'4кв'!E22</f>
        <v>231135.15600000002</v>
      </c>
      <c r="D18" s="54"/>
    </row>
    <row r="19" spans="1:5" ht="15.75">
      <c r="A19" s="55"/>
      <c r="B19" s="6" t="s">
        <v>38</v>
      </c>
      <c r="C19" s="50">
        <f>'1кв'!E25+'2кв'!E24+'3кв'!E24+'4кв'!E24</f>
        <v>15472.98</v>
      </c>
      <c r="D19" s="54"/>
    </row>
    <row r="20" spans="1:5" ht="15.75">
      <c r="A20" s="55"/>
      <c r="B20" s="6" t="s">
        <v>39</v>
      </c>
      <c r="C20" s="50">
        <f>'1кв'!E26+'2кв'!E25+'3кв'!E25+'4кв'!E25</f>
        <v>36532.32</v>
      </c>
      <c r="D20" s="54"/>
    </row>
    <row r="21" spans="1:5" ht="15.75">
      <c r="A21" s="55"/>
      <c r="B21" s="6" t="s">
        <v>40</v>
      </c>
      <c r="C21" s="50">
        <f>'1кв'!E27+'2кв'!E26+'3кв'!E26+'4кв'!E26</f>
        <v>19856.57</v>
      </c>
      <c r="D21" s="54"/>
    </row>
    <row r="22" spans="1:5" ht="15.75">
      <c r="A22" s="1"/>
      <c r="B22" s="6" t="s">
        <v>27</v>
      </c>
      <c r="C22" s="50">
        <f>'1кв'!E28+'2кв'!E27+'3кв'!E27+'4кв'!E27</f>
        <v>10808.67</v>
      </c>
      <c r="D22" s="54"/>
      <c r="E22" s="58"/>
    </row>
    <row r="23" spans="1:5" ht="15.75">
      <c r="A23" s="55"/>
      <c r="B23" s="59" t="s">
        <v>121</v>
      </c>
      <c r="C23" s="60">
        <f>'1кв'!E29+'2кв'!E30+'3кв'!E29+'3кв'!E30+'3кв'!E31+'4кв'!E28+'4кв'!E29+'4кв'!E31</f>
        <v>21751.07</v>
      </c>
      <c r="D23" s="54"/>
    </row>
    <row r="24" spans="1:5" ht="15.75">
      <c r="A24" s="55"/>
      <c r="B24" s="61" t="s">
        <v>104</v>
      </c>
      <c r="C24" s="60">
        <f>SUM(C26:C31)</f>
        <v>148080.04</v>
      </c>
      <c r="D24" s="54"/>
    </row>
    <row r="25" spans="1:5" ht="15.75">
      <c r="A25" s="55"/>
      <c r="B25" s="48" t="s">
        <v>97</v>
      </c>
      <c r="C25" s="62"/>
      <c r="D25" s="54"/>
    </row>
    <row r="26" spans="1:5" ht="15.75">
      <c r="A26" s="55"/>
      <c r="B26" s="6" t="s">
        <v>122</v>
      </c>
      <c r="C26" s="63">
        <f>'2кв'!E28</f>
        <v>11300</v>
      </c>
      <c r="D26" s="54"/>
    </row>
    <row r="27" spans="1:5" ht="15.75">
      <c r="A27" s="55"/>
      <c r="B27" s="6" t="s">
        <v>123</v>
      </c>
      <c r="C27" s="63">
        <f>'2кв'!E29</f>
        <v>3700</v>
      </c>
      <c r="D27" s="54"/>
    </row>
    <row r="28" spans="1:5" ht="15.75">
      <c r="A28" s="55"/>
      <c r="B28" s="39" t="s">
        <v>124</v>
      </c>
      <c r="C28" s="63">
        <f>'2кв'!E31</f>
        <v>31916.15</v>
      </c>
      <c r="D28" s="54"/>
    </row>
    <row r="29" spans="1:5" ht="15.75">
      <c r="A29" s="55"/>
      <c r="B29" s="39" t="s">
        <v>125</v>
      </c>
      <c r="C29" s="63">
        <f>'3кв'!E28</f>
        <v>91462.91</v>
      </c>
      <c r="D29" s="54"/>
    </row>
    <row r="30" spans="1:5" ht="15.75">
      <c r="A30" s="55"/>
      <c r="B30" s="39" t="s">
        <v>126</v>
      </c>
      <c r="C30" s="63">
        <f>'4кв'!E30</f>
        <v>9700.98</v>
      </c>
      <c r="D30" s="54"/>
    </row>
    <row r="31" spans="1:5" ht="15.75">
      <c r="A31" s="55"/>
      <c r="B31" s="39"/>
      <c r="C31" s="63"/>
      <c r="D31" s="54"/>
    </row>
    <row r="32" spans="1:5" ht="15.75">
      <c r="A32" s="1"/>
      <c r="B32" s="64" t="s">
        <v>105</v>
      </c>
      <c r="C32" s="65">
        <f>SUM(C15:C24)</f>
        <v>1138489.7599999998</v>
      </c>
      <c r="D32" s="54">
        <f>'1кв'!E30+'2кв'!E32+'3кв'!E32+'4кв'!E33</f>
        <v>1138489.7600000002</v>
      </c>
      <c r="E32" s="58"/>
    </row>
    <row r="33" spans="1:4" ht="15.75">
      <c r="A33" s="1"/>
      <c r="B33" s="66" t="s">
        <v>106</v>
      </c>
      <c r="C33" s="67">
        <f>C6+C13-C32</f>
        <v>-116314.23999999987</v>
      </c>
      <c r="D33" s="54"/>
    </row>
    <row r="34" spans="1:4" ht="15.75">
      <c r="A34" s="1"/>
      <c r="B34" s="47"/>
      <c r="C34" s="47"/>
      <c r="D34" s="54"/>
    </row>
    <row r="35" spans="1:4" ht="15.75">
      <c r="A35" s="1"/>
      <c r="B35" s="68" t="s">
        <v>107</v>
      </c>
      <c r="C35" s="68"/>
      <c r="D35" s="54"/>
    </row>
    <row r="36" spans="1:4" ht="15.75">
      <c r="A36" s="1"/>
      <c r="B36" s="68" t="s">
        <v>108</v>
      </c>
      <c r="C36" s="68">
        <v>109041.34</v>
      </c>
      <c r="D36" s="54"/>
    </row>
    <row r="37" spans="1:4" ht="15.75">
      <c r="A37" s="1"/>
      <c r="B37" s="69" t="s">
        <v>109</v>
      </c>
      <c r="C37" s="69">
        <v>109951.67</v>
      </c>
      <c r="D37" s="54"/>
    </row>
    <row r="38" spans="1:4" ht="15.75">
      <c r="A38" s="1"/>
      <c r="B38" s="68" t="s">
        <v>110</v>
      </c>
      <c r="C38" s="68">
        <f>C37-C36</f>
        <v>910.33000000000175</v>
      </c>
      <c r="D38" s="54"/>
    </row>
    <row r="39" spans="1:4" ht="15.75">
      <c r="A39" s="1"/>
      <c r="B39" s="47"/>
      <c r="C39" s="47"/>
      <c r="D39" s="54"/>
    </row>
    <row r="40" spans="1:4" ht="15.75">
      <c r="A40" s="1"/>
      <c r="B40" s="47"/>
      <c r="C40" s="47"/>
      <c r="D40" s="54"/>
    </row>
    <row r="41" spans="1:4" ht="15.75">
      <c r="A41" s="1"/>
      <c r="B41" s="47"/>
      <c r="C41" s="47"/>
      <c r="D41" s="54"/>
    </row>
    <row r="42" spans="1:4" ht="15.75">
      <c r="A42" s="1" t="s">
        <v>111</v>
      </c>
      <c r="B42" s="47" t="s">
        <v>112</v>
      </c>
      <c r="C42" s="47"/>
      <c r="D42" s="54"/>
    </row>
    <row r="43" spans="1:4" ht="15.75">
      <c r="A43" s="1"/>
      <c r="B43" s="47" t="s">
        <v>113</v>
      </c>
      <c r="C43" s="47"/>
      <c r="D43" s="54"/>
    </row>
    <row r="44" spans="1:4" ht="15.75">
      <c r="A44" s="1"/>
      <c r="B44" s="47" t="s">
        <v>114</v>
      </c>
      <c r="C44" s="47"/>
      <c r="D44" s="54"/>
    </row>
    <row r="45" spans="1:4" ht="15.75">
      <c r="A45" s="1"/>
      <c r="B45" s="47"/>
      <c r="C45" s="47"/>
      <c r="D45" s="54"/>
    </row>
    <row r="46" spans="1:4" ht="15.75">
      <c r="A46" s="1"/>
      <c r="B46" s="47"/>
      <c r="C46" s="47"/>
      <c r="D46" s="54"/>
    </row>
    <row r="47" spans="1:4" ht="15.75">
      <c r="A47" s="1"/>
      <c r="B47" s="47" t="s">
        <v>115</v>
      </c>
      <c r="C47" s="47"/>
      <c r="D47" s="54"/>
    </row>
    <row r="48" spans="1:4" ht="15.75">
      <c r="A48" s="1"/>
      <c r="B48" s="47"/>
      <c r="C48" s="47"/>
      <c r="D48" s="54"/>
    </row>
    <row r="49" spans="1:4" ht="15.75">
      <c r="A49" s="1"/>
      <c r="B49" s="47"/>
      <c r="C49" s="47"/>
      <c r="D49" s="54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2023-03-02T10:57:52Z</dcterms:modified>
</cp:coreProperties>
</file>