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отчет!$A$1:$C$37</definedName>
  </definedNames>
  <calcPr calcId="124519"/>
</workbook>
</file>

<file path=xl/calcChain.xml><?xml version="1.0" encoding="utf-8"?>
<calcChain xmlns="http://schemas.openxmlformats.org/spreadsheetml/2006/main">
  <c r="C14" i="24"/>
  <c r="C9"/>
  <c r="C6"/>
  <c r="C25"/>
  <c r="C16"/>
  <c r="B46" i="23" l="1"/>
  <c r="C8" i="24" s="1"/>
  <c r="C10" s="1"/>
  <c r="E23" i="23"/>
  <c r="E22"/>
  <c r="E25" s="1"/>
  <c r="B47" s="1"/>
  <c r="E23" i="22" l="1"/>
  <c r="E22"/>
  <c r="E25" s="1"/>
  <c r="B47" s="1"/>
  <c r="E23" i="21" l="1"/>
  <c r="E25" s="1"/>
  <c r="B47" s="1"/>
  <c r="E22"/>
  <c r="E25" i="20" l="1"/>
  <c r="C15" i="24" s="1"/>
  <c r="E23" i="20" l="1"/>
  <c r="C13" i="24" s="1"/>
  <c r="E22" i="20"/>
  <c r="C12" i="24" l="1"/>
  <c r="C18" s="1"/>
  <c r="C20" s="1"/>
  <c r="E26" i="20"/>
  <c r="B48" s="1"/>
  <c r="B49" s="1"/>
  <c r="B43" i="21" s="1"/>
  <c r="B48" s="1"/>
  <c r="B43" i="22" s="1"/>
  <c r="B48" s="1"/>
  <c r="B43" i="23" s="1"/>
  <c r="B48" s="1"/>
</calcChain>
</file>

<file path=xl/sharedStrings.xml><?xml version="1.0" encoding="utf-8"?>
<sst xmlns="http://schemas.openxmlformats.org/spreadsheetml/2006/main" count="251" uniqueCount="91">
  <si>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</si>
  <si>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</si>
  <si>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</si>
  <si>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</si>
  <si>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</si>
  <si>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</si>
  <si>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</si>
  <si>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</si>
  <si>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</si>
  <si>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</si>
  <si>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</si>
  <si>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</si>
  <si>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</si>
  <si>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</si>
  <si>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</si>
  <si>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</si>
  <si>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</si>
  <si>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</si>
  <si>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</si>
  <si>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</si>
  <si>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</si>
  <si>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</si>
  <si>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</si>
  <si>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</si>
  <si>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</si>
  <si>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</si>
  <si>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</si>
  <si>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Бушевой Ольги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</si>
  <si>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№121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</si>
  <si>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№92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</si>
  <si>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</si>
  <si>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</si>
  <si>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Бушевой О.А.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</si>
  <si>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</si>
  <si>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</si>
  <si>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</si>
  <si>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</si>
  <si>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</si>
  <si>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</si>
  <si>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</si>
  <si>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- 248,7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</si>
  <si>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</si>
  <si>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</si>
  <si>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</si>
  <si>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</si>
  <si>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</si>
  <si>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11191,5 руб.</t>
  </si>
  <si>
    <t>Целевой сбор (ремонт кровли)</t>
  </si>
  <si>
    <t>за 1 квартал 2022 года</t>
  </si>
  <si>
    <t>"31" 03 2022 г.</t>
  </si>
  <si>
    <t xml:space="preserve">Опиловка деревьев </t>
  </si>
  <si>
    <t>январь</t>
  </si>
  <si>
    <t>ч/час</t>
  </si>
  <si>
    <t xml:space="preserve">           2. Всего за период с "01" 01 2022 г. по "31" 03 2022 г. выполнено работ (оказано услуг) на общую сумму одиннадцать тысяч шестьсот два рубля 68 копеек</t>
  </si>
  <si>
    <t>2 квартал</t>
  </si>
  <si>
    <t>за 2 квартал 2022 года</t>
  </si>
  <si>
    <t>"30" 06 2022 г.</t>
  </si>
  <si>
    <t xml:space="preserve">           2. Всего за период с "01" 04 2022 г. по "30" 06 2022 г. выполнено работ (оказано услуг) на общую сумму семь тысяч шестьсот семнадцать рублей 68 копеек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</si>
  <si>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</si>
  <si>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</si>
  <si>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</si>
  <si>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восемь тысяч двести тридцать шесть рублей 94 копейки</t>
  </si>
  <si>
    <t>за 4 квартал 2022 года</t>
  </si>
  <si>
    <t>"31" 12 2022 г.</t>
  </si>
  <si>
    <t xml:space="preserve">           2. Всего за период с "01" 10 2022 г. по "31" 12 2022 г. выполнено работ (оказано услуг) на общую сумму восемь тысяч двести тридцать шесть рублей 94 копейки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</si>
  <si>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</si>
  <si>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</si>
  <si>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</si>
  <si>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</si>
  <si>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</si>
  <si>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</si>
  <si>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</si>
  <si>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</si>
  <si>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</si>
  <si>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</si>
  <si>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</si>
  <si>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</si>
  <si>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</si>
  <si>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</si>
  <si>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</si>
  <si>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</si>
  <si>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</si>
  <si>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</si>
  <si>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</si>
  <si>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</si>
  <si>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</si>
  <si>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</si>
  <si>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</si>
  <si>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ул.Молодогвардейцев,д.9</t>
  </si>
  <si>
    <t>Начислено всего 44766</t>
  </si>
  <si>
    <t>Непредвиденные работы 16ч/ч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</si>
</sst>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6" fillId="0" borderId="0"/>
    <xf numFmtId="0" fontId="17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2" fontId="8" fillId="0" borderId="0" xfId="0" applyNumberFormat="1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43" fontId="8" fillId="0" borderId="0" xfId="1" applyFont="1" applyBorder="1"/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2" fontId="4" fillId="0" borderId="6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" xfId="0" applyFont="1" applyBorder="1"/>
    <xf numFmtId="49" fontId="3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view="pageBreakPreview" topLeftCell="A19" zoomScaleSheetLayoutView="100" workbookViewId="0">
      <selection activeCell="A3" sqref="A3:E4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7.5" customHeight="1">
      <c r="A2" s="68" t="s">
        <v>12</v>
      </c>
      <c r="B2" s="69"/>
      <c r="C2" s="69"/>
      <c r="D2" s="69"/>
      <c r="E2" s="69"/>
    </row>
    <row r="3" spans="1:5">
      <c r="A3" s="70" t="s">
        <v>48</v>
      </c>
      <c r="B3" s="70"/>
      <c r="C3" s="70"/>
      <c r="D3" s="70"/>
      <c r="E3" s="70"/>
    </row>
    <row r="4" spans="1:5" s="1" customFormat="1" ht="15.75">
      <c r="A4" s="22" t="s">
        <v>13</v>
      </c>
      <c r="B4" s="4"/>
      <c r="C4" s="4"/>
      <c r="D4" s="75" t="s">
        <v>49</v>
      </c>
      <c r="E4" s="75"/>
    </row>
    <row r="5" spans="1:5">
      <c r="A5" s="24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72" t="s">
        <v>26</v>
      </c>
      <c r="B7" s="72"/>
      <c r="C7" s="72"/>
      <c r="D7" s="72"/>
      <c r="E7" s="72"/>
    </row>
    <row r="8" spans="1:5" ht="18" customHeight="1">
      <c r="A8" s="65" t="s">
        <v>1</v>
      </c>
      <c r="B8" s="65"/>
      <c r="C8" s="65"/>
      <c r="D8" s="65"/>
      <c r="E8" s="65"/>
    </row>
    <row r="9" spans="1:5">
      <c r="A9" s="71" t="s">
        <v>27</v>
      </c>
      <c r="B9" s="71"/>
      <c r="C9" s="71"/>
      <c r="D9" s="71"/>
      <c r="E9" s="71"/>
    </row>
    <row r="10" spans="1:5" ht="30" customHeight="1">
      <c r="A10" s="73" t="s">
        <v>14</v>
      </c>
      <c r="B10" s="74"/>
      <c r="C10" s="74"/>
      <c r="D10" s="74"/>
      <c r="E10" s="74"/>
    </row>
    <row r="11" spans="1:5" ht="34.5" customHeight="1">
      <c r="A11" s="71" t="s">
        <v>28</v>
      </c>
      <c r="B11" s="71"/>
      <c r="C11" s="71"/>
      <c r="D11" s="71"/>
      <c r="E11" s="71"/>
    </row>
    <row r="12" spans="1:5" ht="18" customHeight="1">
      <c r="A12" s="65" t="s">
        <v>15</v>
      </c>
      <c r="B12" s="66"/>
      <c r="C12" s="66"/>
      <c r="D12" s="66"/>
      <c r="E12" s="66"/>
    </row>
    <row r="13" spans="1:5">
      <c r="A13" s="71" t="s">
        <v>22</v>
      </c>
      <c r="B13" s="71"/>
      <c r="C13" s="71"/>
      <c r="D13" s="71"/>
      <c r="E13" s="71"/>
    </row>
    <row r="14" spans="1:5">
      <c r="A14" s="65" t="s">
        <v>2</v>
      </c>
      <c r="B14" s="66"/>
      <c r="C14" s="66"/>
      <c r="D14" s="66"/>
      <c r="E14" s="66"/>
    </row>
    <row r="15" spans="1:5">
      <c r="A15" s="71" t="s">
        <v>23</v>
      </c>
      <c r="B15" s="71"/>
      <c r="C15" s="71"/>
      <c r="D15" s="71"/>
      <c r="E15" s="71"/>
    </row>
    <row r="16" spans="1:5">
      <c r="A16" s="65" t="s">
        <v>16</v>
      </c>
      <c r="B16" s="66"/>
      <c r="C16" s="66"/>
      <c r="D16" s="66"/>
      <c r="E16" s="66"/>
    </row>
    <row r="17" spans="1:8" ht="32.25" customHeight="1">
      <c r="A17" s="71" t="s">
        <v>17</v>
      </c>
      <c r="B17" s="71"/>
      <c r="C17" s="71"/>
      <c r="D17" s="71"/>
      <c r="E17" s="71"/>
    </row>
    <row r="18" spans="1:8" ht="60.75" customHeight="1">
      <c r="A18" s="71" t="s">
        <v>29</v>
      </c>
      <c r="B18" s="71"/>
      <c r="C18" s="71"/>
      <c r="D18" s="71"/>
      <c r="E18" s="71"/>
    </row>
    <row r="19" spans="1:8" ht="27.75" customHeight="1">
      <c r="A19" s="77" t="s">
        <v>30</v>
      </c>
      <c r="B19" s="77"/>
      <c r="C19" s="77"/>
      <c r="D19" s="77"/>
      <c r="E19" s="77"/>
    </row>
    <row r="20" spans="1:8">
      <c r="A20" s="77"/>
      <c r="B20" s="77"/>
      <c r="C20" s="77"/>
      <c r="D20" s="77"/>
      <c r="E20" s="77"/>
      <c r="F20" s="2">
        <v>248.7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6.61</v>
      </c>
      <c r="E22" s="8">
        <f>D22*F20*G20</f>
        <v>4931.7209999999995</v>
      </c>
    </row>
    <row r="23" spans="1:8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2685.96</v>
      </c>
    </row>
    <row r="24" spans="1:8">
      <c r="A24" s="7" t="s">
        <v>34</v>
      </c>
      <c r="B24" s="9" t="s">
        <v>35</v>
      </c>
      <c r="C24" s="3" t="s">
        <v>36</v>
      </c>
      <c r="D24" s="3"/>
      <c r="E24" s="8">
        <v>489.48</v>
      </c>
    </row>
    <row r="25" spans="1:8" ht="15.75">
      <c r="A25" s="29" t="s">
        <v>50</v>
      </c>
      <c r="B25" s="9" t="s">
        <v>51</v>
      </c>
      <c r="C25" s="3" t="s">
        <v>52</v>
      </c>
      <c r="D25" s="3">
        <v>16</v>
      </c>
      <c r="E25" s="8">
        <f>D25*218.47</f>
        <v>3495.52</v>
      </c>
    </row>
    <row r="26" spans="1:8" s="14" customFormat="1" ht="14.25">
      <c r="A26" s="10" t="s">
        <v>25</v>
      </c>
      <c r="B26" s="11"/>
      <c r="C26" s="12"/>
      <c r="D26" s="12"/>
      <c r="E26" s="13">
        <f>SUM(E22:E25)</f>
        <v>11602.681</v>
      </c>
    </row>
    <row r="28" spans="1:8" ht="31.5" customHeight="1">
      <c r="A28" s="78" t="s">
        <v>53</v>
      </c>
      <c r="B28" s="78"/>
      <c r="C28" s="78"/>
      <c r="D28" s="78"/>
      <c r="E28" s="78"/>
    </row>
    <row r="29" spans="1:8" ht="31.5" customHeight="1">
      <c r="A29" s="71" t="s">
        <v>21</v>
      </c>
      <c r="B29" s="71"/>
      <c r="C29" s="71"/>
      <c r="D29" s="71"/>
      <c r="E29" s="71"/>
    </row>
    <row r="30" spans="1:8">
      <c r="A30" s="71" t="s">
        <v>20</v>
      </c>
      <c r="B30" s="71"/>
      <c r="C30" s="71"/>
      <c r="D30" s="71"/>
      <c r="E30" s="71"/>
    </row>
    <row r="31" spans="1:8" ht="30.75" customHeight="1">
      <c r="A31" s="71" t="s">
        <v>33</v>
      </c>
      <c r="B31" s="71"/>
      <c r="C31" s="71"/>
      <c r="D31" s="71"/>
      <c r="E31" s="71"/>
      <c r="F31" s="14"/>
      <c r="G31" s="14"/>
      <c r="H31" s="15"/>
    </row>
    <row r="32" spans="1:8">
      <c r="A32" s="71" t="s">
        <v>18</v>
      </c>
      <c r="B32" s="71"/>
      <c r="C32" s="71"/>
      <c r="D32" s="71"/>
      <c r="E32" s="71"/>
    </row>
    <row r="33" spans="1:5">
      <c r="A33" s="76" t="s">
        <v>5</v>
      </c>
      <c r="B33" s="76"/>
      <c r="C33" s="76"/>
      <c r="D33" s="76"/>
      <c r="E33" s="76"/>
    </row>
    <row r="34" spans="1:5">
      <c r="A34" s="71" t="s">
        <v>18</v>
      </c>
      <c r="B34" s="71"/>
      <c r="C34" s="71"/>
      <c r="D34" s="71"/>
      <c r="E34" s="71"/>
    </row>
    <row r="35" spans="1:5">
      <c r="A35" s="79" t="s">
        <v>31</v>
      </c>
      <c r="B35" s="79"/>
      <c r="C35" s="79"/>
      <c r="D35" s="79"/>
      <c r="E35" s="5"/>
    </row>
    <row r="36" spans="1:5">
      <c r="B36" s="80" t="s">
        <v>19</v>
      </c>
      <c r="C36" s="80"/>
      <c r="D36" s="80"/>
      <c r="E36" s="6" t="s">
        <v>6</v>
      </c>
    </row>
    <row r="37" spans="1:5">
      <c r="A37" s="23"/>
      <c r="B37" s="23"/>
      <c r="C37" s="23"/>
      <c r="D37" s="23"/>
      <c r="E37" s="23"/>
    </row>
    <row r="38" spans="1:5">
      <c r="A38" s="79" t="s">
        <v>32</v>
      </c>
      <c r="B38" s="79"/>
      <c r="C38" s="79"/>
      <c r="D38" s="79"/>
      <c r="E38" s="5"/>
    </row>
    <row r="39" spans="1:5">
      <c r="B39" s="80" t="s">
        <v>19</v>
      </c>
      <c r="C39" s="80"/>
      <c r="D39" s="80"/>
      <c r="E39" s="6" t="s">
        <v>6</v>
      </c>
    </row>
    <row r="42" spans="1:5">
      <c r="A42" s="18" t="s">
        <v>40</v>
      </c>
    </row>
    <row r="43" spans="1:5">
      <c r="A43" s="14" t="s">
        <v>37</v>
      </c>
    </row>
    <row r="44" spans="1:5" ht="15.75">
      <c r="A44" s="2" t="s">
        <v>43</v>
      </c>
      <c r="B44" s="30">
        <v>12562</v>
      </c>
    </row>
    <row r="45" spans="1:5">
      <c r="A45" s="19" t="s">
        <v>46</v>
      </c>
      <c r="B45" s="16"/>
    </row>
    <row r="46" spans="1:5">
      <c r="A46" s="2" t="s">
        <v>38</v>
      </c>
      <c r="B46" s="16">
        <v>8423.4</v>
      </c>
    </row>
    <row r="47" spans="1:5">
      <c r="A47" s="2" t="s">
        <v>47</v>
      </c>
      <c r="B47" s="16">
        <v>2768.1</v>
      </c>
    </row>
    <row r="48" spans="1:5" ht="30">
      <c r="A48" s="25" t="s">
        <v>39</v>
      </c>
      <c r="B48" s="16">
        <f>E26</f>
        <v>11602.681</v>
      </c>
    </row>
    <row r="49" spans="1:2">
      <c r="A49" s="17" t="s">
        <v>42</v>
      </c>
      <c r="B49" s="20">
        <f>B44+B46+B47-B48</f>
        <v>12150.819</v>
      </c>
    </row>
  </sheetData>
  <mergeCells count="30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A27" sqref="A27:E27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7.5" customHeight="1">
      <c r="A2" s="68" t="s">
        <v>12</v>
      </c>
      <c r="B2" s="69"/>
      <c r="C2" s="69"/>
      <c r="D2" s="69"/>
      <c r="E2" s="69"/>
    </row>
    <row r="3" spans="1:5">
      <c r="A3" s="70" t="s">
        <v>55</v>
      </c>
      <c r="B3" s="70"/>
      <c r="C3" s="70"/>
      <c r="D3" s="70"/>
      <c r="E3" s="70"/>
    </row>
    <row r="4" spans="1:5" s="1" customFormat="1" ht="15.75">
      <c r="A4" s="22" t="s">
        <v>13</v>
      </c>
      <c r="B4" s="4"/>
      <c r="C4" s="4"/>
      <c r="D4" s="75" t="s">
        <v>56</v>
      </c>
      <c r="E4" s="75"/>
    </row>
    <row r="5" spans="1:5">
      <c r="A5" s="27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72" t="s">
        <v>26</v>
      </c>
      <c r="B7" s="72"/>
      <c r="C7" s="72"/>
      <c r="D7" s="72"/>
      <c r="E7" s="72"/>
    </row>
    <row r="8" spans="1:5" ht="18" customHeight="1">
      <c r="A8" s="65" t="s">
        <v>1</v>
      </c>
      <c r="B8" s="65"/>
      <c r="C8" s="65"/>
      <c r="D8" s="65"/>
      <c r="E8" s="65"/>
    </row>
    <row r="9" spans="1:5">
      <c r="A9" s="71" t="s">
        <v>27</v>
      </c>
      <c r="B9" s="71"/>
      <c r="C9" s="71"/>
      <c r="D9" s="71"/>
      <c r="E9" s="71"/>
    </row>
    <row r="10" spans="1:5" ht="30" customHeight="1">
      <c r="A10" s="73" t="s">
        <v>14</v>
      </c>
      <c r="B10" s="74"/>
      <c r="C10" s="74"/>
      <c r="D10" s="74"/>
      <c r="E10" s="74"/>
    </row>
    <row r="11" spans="1:5" ht="34.5" customHeight="1">
      <c r="A11" s="71" t="s">
        <v>28</v>
      </c>
      <c r="B11" s="71"/>
      <c r="C11" s="71"/>
      <c r="D11" s="71"/>
      <c r="E11" s="71"/>
    </row>
    <row r="12" spans="1:5" ht="18" customHeight="1">
      <c r="A12" s="65" t="s">
        <v>15</v>
      </c>
      <c r="B12" s="66"/>
      <c r="C12" s="66"/>
      <c r="D12" s="66"/>
      <c r="E12" s="66"/>
    </row>
    <row r="13" spans="1:5">
      <c r="A13" s="71" t="s">
        <v>22</v>
      </c>
      <c r="B13" s="71"/>
      <c r="C13" s="71"/>
      <c r="D13" s="71"/>
      <c r="E13" s="71"/>
    </row>
    <row r="14" spans="1:5">
      <c r="A14" s="65" t="s">
        <v>2</v>
      </c>
      <c r="B14" s="66"/>
      <c r="C14" s="66"/>
      <c r="D14" s="66"/>
      <c r="E14" s="66"/>
    </row>
    <row r="15" spans="1:5">
      <c r="A15" s="71" t="s">
        <v>23</v>
      </c>
      <c r="B15" s="71"/>
      <c r="C15" s="71"/>
      <c r="D15" s="71"/>
      <c r="E15" s="71"/>
    </row>
    <row r="16" spans="1:5">
      <c r="A16" s="65" t="s">
        <v>16</v>
      </c>
      <c r="B16" s="66"/>
      <c r="C16" s="66"/>
      <c r="D16" s="66"/>
      <c r="E16" s="66"/>
    </row>
    <row r="17" spans="1:8" ht="32.25" customHeight="1">
      <c r="A17" s="71" t="s">
        <v>17</v>
      </c>
      <c r="B17" s="71"/>
      <c r="C17" s="71"/>
      <c r="D17" s="71"/>
      <c r="E17" s="71"/>
    </row>
    <row r="18" spans="1:8" ht="60.75" customHeight="1">
      <c r="A18" s="71" t="s">
        <v>29</v>
      </c>
      <c r="B18" s="71"/>
      <c r="C18" s="71"/>
      <c r="D18" s="71"/>
      <c r="E18" s="71"/>
    </row>
    <row r="19" spans="1:8" ht="27.75" customHeight="1">
      <c r="A19" s="77" t="s">
        <v>30</v>
      </c>
      <c r="B19" s="77"/>
      <c r="C19" s="77"/>
      <c r="D19" s="77"/>
      <c r="E19" s="77"/>
    </row>
    <row r="20" spans="1:8">
      <c r="A20" s="77"/>
      <c r="B20" s="77"/>
      <c r="C20" s="77"/>
      <c r="D20" s="77"/>
      <c r="E20" s="77"/>
      <c r="F20" s="2">
        <v>248.7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6.61</v>
      </c>
      <c r="E22" s="8">
        <f>D22*F20*G20</f>
        <v>4931.7209999999995</v>
      </c>
    </row>
    <row r="23" spans="1:8">
      <c r="A23" s="7" t="s">
        <v>41</v>
      </c>
      <c r="B23" s="9" t="s">
        <v>24</v>
      </c>
      <c r="C23" s="3" t="s">
        <v>4</v>
      </c>
      <c r="D23" s="3">
        <v>3.6</v>
      </c>
      <c r="E23" s="8">
        <f>D23*F20*3</f>
        <v>2685.96</v>
      </c>
    </row>
    <row r="24" spans="1:8">
      <c r="A24" s="7" t="s">
        <v>34</v>
      </c>
      <c r="B24" s="9" t="s">
        <v>54</v>
      </c>
      <c r="C24" s="3" t="s">
        <v>36</v>
      </c>
      <c r="D24" s="3"/>
      <c r="E24" s="8">
        <v>0</v>
      </c>
    </row>
    <row r="25" spans="1:8" s="14" customFormat="1" ht="14.25">
      <c r="A25" s="10" t="s">
        <v>25</v>
      </c>
      <c r="B25" s="11"/>
      <c r="C25" s="12"/>
      <c r="D25" s="12"/>
      <c r="E25" s="13">
        <f>SUM(E22:E24)</f>
        <v>7617.6809999999996</v>
      </c>
    </row>
    <row r="27" spans="1:8" ht="31.5" customHeight="1">
      <c r="A27" s="78" t="s">
        <v>57</v>
      </c>
      <c r="B27" s="78"/>
      <c r="C27" s="78"/>
      <c r="D27" s="78"/>
      <c r="E27" s="78"/>
    </row>
    <row r="28" spans="1:8" ht="31.5" customHeight="1">
      <c r="A28" s="71" t="s">
        <v>21</v>
      </c>
      <c r="B28" s="71"/>
      <c r="C28" s="71"/>
      <c r="D28" s="71"/>
      <c r="E28" s="71"/>
    </row>
    <row r="29" spans="1:8">
      <c r="A29" s="71" t="s">
        <v>20</v>
      </c>
      <c r="B29" s="71"/>
      <c r="C29" s="71"/>
      <c r="D29" s="71"/>
      <c r="E29" s="71"/>
    </row>
    <row r="30" spans="1:8" ht="30.75" customHeight="1">
      <c r="A30" s="71" t="s">
        <v>33</v>
      </c>
      <c r="B30" s="71"/>
      <c r="C30" s="71"/>
      <c r="D30" s="71"/>
      <c r="E30" s="71"/>
      <c r="F30" s="14"/>
      <c r="G30" s="14"/>
      <c r="H30" s="15"/>
    </row>
    <row r="31" spans="1:8">
      <c r="A31" s="71" t="s">
        <v>18</v>
      </c>
      <c r="B31" s="71"/>
      <c r="C31" s="71"/>
      <c r="D31" s="71"/>
      <c r="E31" s="71"/>
    </row>
    <row r="32" spans="1:8">
      <c r="A32" s="76" t="s">
        <v>5</v>
      </c>
      <c r="B32" s="76"/>
      <c r="C32" s="76"/>
      <c r="D32" s="76"/>
      <c r="E32" s="76"/>
    </row>
    <row r="33" spans="1:5">
      <c r="A33" s="71" t="s">
        <v>18</v>
      </c>
      <c r="B33" s="71"/>
      <c r="C33" s="71"/>
      <c r="D33" s="71"/>
      <c r="E33" s="71"/>
    </row>
    <row r="34" spans="1:5">
      <c r="A34" s="79" t="s">
        <v>31</v>
      </c>
      <c r="B34" s="79"/>
      <c r="C34" s="79"/>
      <c r="D34" s="79"/>
      <c r="E34" s="5"/>
    </row>
    <row r="35" spans="1:5">
      <c r="B35" s="80" t="s">
        <v>19</v>
      </c>
      <c r="C35" s="80"/>
      <c r="D35" s="80"/>
      <c r="E35" s="6" t="s">
        <v>6</v>
      </c>
    </row>
    <row r="36" spans="1:5">
      <c r="A36" s="26"/>
      <c r="B36" s="26"/>
      <c r="C36" s="26"/>
      <c r="D36" s="26"/>
      <c r="E36" s="26"/>
    </row>
    <row r="37" spans="1:5">
      <c r="A37" s="79" t="s">
        <v>32</v>
      </c>
      <c r="B37" s="79"/>
      <c r="C37" s="79"/>
      <c r="D37" s="79"/>
      <c r="E37" s="5"/>
    </row>
    <row r="38" spans="1:5">
      <c r="B38" s="80" t="s">
        <v>19</v>
      </c>
      <c r="C38" s="80"/>
      <c r="D38" s="80"/>
      <c r="E38" s="6" t="s">
        <v>6</v>
      </c>
    </row>
    <row r="41" spans="1:5">
      <c r="A41" s="18" t="s">
        <v>40</v>
      </c>
    </row>
    <row r="42" spans="1:5">
      <c r="A42" s="14" t="s">
        <v>37</v>
      </c>
    </row>
    <row r="43" spans="1:5" ht="15.75">
      <c r="A43" s="2" t="s">
        <v>43</v>
      </c>
      <c r="B43" s="30">
        <f>'1кв'!B49</f>
        <v>12150.819</v>
      </c>
    </row>
    <row r="44" spans="1:5">
      <c r="A44" s="19" t="s">
        <v>46</v>
      </c>
      <c r="B44" s="16"/>
    </row>
    <row r="45" spans="1:5">
      <c r="A45" s="2" t="s">
        <v>38</v>
      </c>
      <c r="B45" s="16">
        <v>9364.5</v>
      </c>
    </row>
    <row r="46" spans="1:5">
      <c r="A46" s="2" t="s">
        <v>47</v>
      </c>
      <c r="B46" s="16">
        <v>3654</v>
      </c>
    </row>
    <row r="47" spans="1:5" ht="30">
      <c r="A47" s="28" t="s">
        <v>39</v>
      </c>
      <c r="B47" s="16">
        <f>E25</f>
        <v>7617.6809999999996</v>
      </c>
    </row>
    <row r="48" spans="1:5">
      <c r="A48" s="17" t="s">
        <v>42</v>
      </c>
      <c r="B48" s="20">
        <f>B43+B45+B46-B47</f>
        <v>17551.637999999999</v>
      </c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19" zoomScaleSheetLayoutView="100" workbookViewId="0">
      <selection activeCell="A46" sqref="A46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7.5" customHeight="1">
      <c r="A2" s="68" t="s">
        <v>12</v>
      </c>
      <c r="B2" s="69"/>
      <c r="C2" s="69"/>
      <c r="D2" s="69"/>
      <c r="E2" s="69"/>
    </row>
    <row r="3" spans="1:5">
      <c r="A3" s="70" t="s">
        <v>58</v>
      </c>
      <c r="B3" s="70"/>
      <c r="C3" s="70"/>
      <c r="D3" s="70"/>
      <c r="E3" s="70"/>
    </row>
    <row r="4" spans="1:5" s="1" customFormat="1" ht="15.75">
      <c r="A4" s="22" t="s">
        <v>13</v>
      </c>
      <c r="B4" s="4"/>
      <c r="C4" s="4"/>
      <c r="D4" s="75" t="s">
        <v>59</v>
      </c>
      <c r="E4" s="75"/>
    </row>
    <row r="5" spans="1:5">
      <c r="A5" s="32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72" t="s">
        <v>26</v>
      </c>
      <c r="B7" s="72"/>
      <c r="C7" s="72"/>
      <c r="D7" s="72"/>
      <c r="E7" s="72"/>
    </row>
    <row r="8" spans="1:5" ht="18" customHeight="1">
      <c r="A8" s="65" t="s">
        <v>1</v>
      </c>
      <c r="B8" s="65"/>
      <c r="C8" s="65"/>
      <c r="D8" s="65"/>
      <c r="E8" s="65"/>
    </row>
    <row r="9" spans="1:5">
      <c r="A9" s="71" t="s">
        <v>27</v>
      </c>
      <c r="B9" s="71"/>
      <c r="C9" s="71"/>
      <c r="D9" s="71"/>
      <c r="E9" s="71"/>
    </row>
    <row r="10" spans="1:5" ht="30" customHeight="1">
      <c r="A10" s="73" t="s">
        <v>14</v>
      </c>
      <c r="B10" s="74"/>
      <c r="C10" s="74"/>
      <c r="D10" s="74"/>
      <c r="E10" s="74"/>
    </row>
    <row r="11" spans="1:5" ht="34.5" customHeight="1">
      <c r="A11" s="71" t="s">
        <v>28</v>
      </c>
      <c r="B11" s="71"/>
      <c r="C11" s="71"/>
      <c r="D11" s="71"/>
      <c r="E11" s="71"/>
    </row>
    <row r="12" spans="1:5" ht="18" customHeight="1">
      <c r="A12" s="65" t="s">
        <v>15</v>
      </c>
      <c r="B12" s="66"/>
      <c r="C12" s="66"/>
      <c r="D12" s="66"/>
      <c r="E12" s="66"/>
    </row>
    <row r="13" spans="1:5">
      <c r="A13" s="71" t="s">
        <v>22</v>
      </c>
      <c r="B13" s="71"/>
      <c r="C13" s="71"/>
      <c r="D13" s="71"/>
      <c r="E13" s="71"/>
    </row>
    <row r="14" spans="1:5">
      <c r="A14" s="65" t="s">
        <v>2</v>
      </c>
      <c r="B14" s="66"/>
      <c r="C14" s="66"/>
      <c r="D14" s="66"/>
      <c r="E14" s="66"/>
    </row>
    <row r="15" spans="1:5">
      <c r="A15" s="71" t="s">
        <v>23</v>
      </c>
      <c r="B15" s="71"/>
      <c r="C15" s="71"/>
      <c r="D15" s="71"/>
      <c r="E15" s="71"/>
    </row>
    <row r="16" spans="1:5">
      <c r="A16" s="65" t="s">
        <v>16</v>
      </c>
      <c r="B16" s="66"/>
      <c r="C16" s="66"/>
      <c r="D16" s="66"/>
      <c r="E16" s="66"/>
    </row>
    <row r="17" spans="1:8" ht="32.25" customHeight="1">
      <c r="A17" s="71" t="s">
        <v>17</v>
      </c>
      <c r="B17" s="71"/>
      <c r="C17" s="71"/>
      <c r="D17" s="71"/>
      <c r="E17" s="71"/>
    </row>
    <row r="18" spans="1:8" ht="60.75" customHeight="1">
      <c r="A18" s="71" t="s">
        <v>29</v>
      </c>
      <c r="B18" s="71"/>
      <c r="C18" s="71"/>
      <c r="D18" s="71"/>
      <c r="E18" s="71"/>
    </row>
    <row r="19" spans="1:8" ht="27.75" customHeight="1">
      <c r="A19" s="77" t="s">
        <v>30</v>
      </c>
      <c r="B19" s="77"/>
      <c r="C19" s="77"/>
      <c r="D19" s="77"/>
      <c r="E19" s="77"/>
    </row>
    <row r="20" spans="1:8">
      <c r="A20" s="77"/>
      <c r="B20" s="77"/>
      <c r="C20" s="77"/>
      <c r="D20" s="77"/>
      <c r="E20" s="77"/>
      <c r="F20" s="2">
        <v>248.7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7.14</v>
      </c>
      <c r="E22" s="8">
        <f>D22*F20*G20</f>
        <v>5327.1539999999995</v>
      </c>
    </row>
    <row r="23" spans="1:8">
      <c r="A23" s="7" t="s">
        <v>41</v>
      </c>
      <c r="B23" s="9" t="s">
        <v>24</v>
      </c>
      <c r="C23" s="3" t="s">
        <v>4</v>
      </c>
      <c r="D23" s="3">
        <v>3.9</v>
      </c>
      <c r="E23" s="8">
        <f>D23*F20*3</f>
        <v>2909.79</v>
      </c>
    </row>
    <row r="24" spans="1:8">
      <c r="A24" s="7" t="s">
        <v>34</v>
      </c>
      <c r="B24" s="9" t="s">
        <v>60</v>
      </c>
      <c r="C24" s="3" t="s">
        <v>36</v>
      </c>
      <c r="D24" s="3"/>
      <c r="E24" s="8">
        <v>0</v>
      </c>
    </row>
    <row r="25" spans="1:8" s="14" customFormat="1" ht="14.25">
      <c r="A25" s="10" t="s">
        <v>25</v>
      </c>
      <c r="B25" s="11"/>
      <c r="C25" s="12"/>
      <c r="D25" s="12"/>
      <c r="E25" s="13">
        <f>SUM(E22:E24)</f>
        <v>8236.9439999999995</v>
      </c>
    </row>
    <row r="27" spans="1:8" ht="31.5" customHeight="1">
      <c r="A27" s="78" t="s">
        <v>61</v>
      </c>
      <c r="B27" s="78"/>
      <c r="C27" s="78"/>
      <c r="D27" s="78"/>
      <c r="E27" s="78"/>
    </row>
    <row r="28" spans="1:8" ht="31.5" customHeight="1">
      <c r="A28" s="71" t="s">
        <v>21</v>
      </c>
      <c r="B28" s="71"/>
      <c r="C28" s="71"/>
      <c r="D28" s="71"/>
      <c r="E28" s="71"/>
    </row>
    <row r="29" spans="1:8">
      <c r="A29" s="71" t="s">
        <v>20</v>
      </c>
      <c r="B29" s="71"/>
      <c r="C29" s="71"/>
      <c r="D29" s="71"/>
      <c r="E29" s="71"/>
    </row>
    <row r="30" spans="1:8" ht="30.75" customHeight="1">
      <c r="A30" s="71" t="s">
        <v>33</v>
      </c>
      <c r="B30" s="71"/>
      <c r="C30" s="71"/>
      <c r="D30" s="71"/>
      <c r="E30" s="71"/>
      <c r="F30" s="14"/>
      <c r="G30" s="14"/>
      <c r="H30" s="15"/>
    </row>
    <row r="31" spans="1:8">
      <c r="A31" s="71" t="s">
        <v>18</v>
      </c>
      <c r="B31" s="71"/>
      <c r="C31" s="71"/>
      <c r="D31" s="71"/>
      <c r="E31" s="71"/>
    </row>
    <row r="32" spans="1:8">
      <c r="A32" s="76" t="s">
        <v>5</v>
      </c>
      <c r="B32" s="76"/>
      <c r="C32" s="76"/>
      <c r="D32" s="76"/>
      <c r="E32" s="76"/>
    </row>
    <row r="33" spans="1:5">
      <c r="A33" s="71" t="s">
        <v>18</v>
      </c>
      <c r="B33" s="71"/>
      <c r="C33" s="71"/>
      <c r="D33" s="71"/>
      <c r="E33" s="71"/>
    </row>
    <row r="34" spans="1:5">
      <c r="A34" s="79" t="s">
        <v>31</v>
      </c>
      <c r="B34" s="79"/>
      <c r="C34" s="79"/>
      <c r="D34" s="79"/>
      <c r="E34" s="5"/>
    </row>
    <row r="35" spans="1:5">
      <c r="B35" s="80" t="s">
        <v>19</v>
      </c>
      <c r="C35" s="80"/>
      <c r="D35" s="80"/>
      <c r="E35" s="6" t="s">
        <v>6</v>
      </c>
    </row>
    <row r="36" spans="1:5">
      <c r="A36" s="31"/>
      <c r="B36" s="31"/>
      <c r="C36" s="31"/>
      <c r="D36" s="31"/>
      <c r="E36" s="31"/>
    </row>
    <row r="37" spans="1:5">
      <c r="A37" s="79" t="s">
        <v>32</v>
      </c>
      <c r="B37" s="79"/>
      <c r="C37" s="79"/>
      <c r="D37" s="79"/>
      <c r="E37" s="5"/>
    </row>
    <row r="38" spans="1:5">
      <c r="B38" s="80" t="s">
        <v>19</v>
      </c>
      <c r="C38" s="80"/>
      <c r="D38" s="80"/>
      <c r="E38" s="6" t="s">
        <v>6</v>
      </c>
    </row>
    <row r="41" spans="1:5">
      <c r="A41" s="18" t="s">
        <v>40</v>
      </c>
    </row>
    <row r="42" spans="1:5">
      <c r="A42" s="14" t="s">
        <v>37</v>
      </c>
    </row>
    <row r="43" spans="1:5" ht="15.75">
      <c r="A43" s="2" t="s">
        <v>43</v>
      </c>
      <c r="B43" s="37">
        <f>'2кв'!B48</f>
        <v>17551.637999999999</v>
      </c>
    </row>
    <row r="44" spans="1:5">
      <c r="A44" s="19" t="s">
        <v>46</v>
      </c>
      <c r="B44" s="16"/>
    </row>
    <row r="45" spans="1:5">
      <c r="A45" s="2" t="s">
        <v>38</v>
      </c>
      <c r="B45" s="16">
        <v>10480.5</v>
      </c>
    </row>
    <row r="46" spans="1:5">
      <c r="A46" s="2" t="s">
        <v>47</v>
      </c>
      <c r="B46" s="16">
        <v>3451.5</v>
      </c>
    </row>
    <row r="47" spans="1:5" ht="30">
      <c r="A47" s="33" t="s">
        <v>39</v>
      </c>
      <c r="B47" s="16">
        <f>E25</f>
        <v>8236.9439999999995</v>
      </c>
    </row>
    <row r="48" spans="1:5">
      <c r="A48" s="17" t="s">
        <v>42</v>
      </c>
      <c r="B48" s="20">
        <f>B43+B45+B46-B47</f>
        <v>23246.694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8"/>
  <sheetViews>
    <sheetView view="pageBreakPreview" topLeftCell="A35" zoomScaleSheetLayoutView="100" workbookViewId="0">
      <selection activeCell="B47" sqref="B47"/>
    </sheetView>
  </sheetViews>
  <sheetFormatPr defaultColWidth="9.140625" defaultRowHeight="1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6.42578125" style="2" customWidth="1"/>
    <col min="9" max="16384" width="9.140625" style="2"/>
  </cols>
  <sheetData>
    <row r="1" spans="1:5" ht="15.75">
      <c r="A1" s="67" t="s">
        <v>11</v>
      </c>
      <c r="B1" s="67"/>
      <c r="C1" s="67"/>
      <c r="D1" s="67"/>
      <c r="E1" s="67"/>
    </row>
    <row r="2" spans="1:5" ht="37.5" customHeight="1">
      <c r="A2" s="68" t="s">
        <v>12</v>
      </c>
      <c r="B2" s="69"/>
      <c r="C2" s="69"/>
      <c r="D2" s="69"/>
      <c r="E2" s="69"/>
    </row>
    <row r="3" spans="1:5">
      <c r="A3" s="70" t="s">
        <v>62</v>
      </c>
      <c r="B3" s="70"/>
      <c r="C3" s="70"/>
      <c r="D3" s="70"/>
      <c r="E3" s="70"/>
    </row>
    <row r="4" spans="1:5" s="1" customFormat="1" ht="15.75">
      <c r="A4" s="22" t="s">
        <v>13</v>
      </c>
      <c r="B4" s="4"/>
      <c r="C4" s="4"/>
      <c r="D4" s="75" t="s">
        <v>63</v>
      </c>
      <c r="E4" s="75"/>
    </row>
    <row r="5" spans="1:5">
      <c r="A5" s="35"/>
      <c r="B5" s="4"/>
      <c r="C5" s="4"/>
      <c r="D5" s="4"/>
      <c r="E5" s="4"/>
    </row>
    <row r="6" spans="1:5">
      <c r="A6" s="71" t="s">
        <v>0</v>
      </c>
      <c r="B6" s="71"/>
      <c r="C6" s="71"/>
      <c r="D6" s="71"/>
      <c r="E6" s="71"/>
    </row>
    <row r="7" spans="1:5">
      <c r="A7" s="72" t="s">
        <v>26</v>
      </c>
      <c r="B7" s="72"/>
      <c r="C7" s="72"/>
      <c r="D7" s="72"/>
      <c r="E7" s="72"/>
    </row>
    <row r="8" spans="1:5" ht="18" customHeight="1">
      <c r="A8" s="65" t="s">
        <v>1</v>
      </c>
      <c r="B8" s="65"/>
      <c r="C8" s="65"/>
      <c r="D8" s="65"/>
      <c r="E8" s="65"/>
    </row>
    <row r="9" spans="1:5">
      <c r="A9" s="71" t="s">
        <v>27</v>
      </c>
      <c r="B9" s="71"/>
      <c r="C9" s="71"/>
      <c r="D9" s="71"/>
      <c r="E9" s="71"/>
    </row>
    <row r="10" spans="1:5" ht="30" customHeight="1">
      <c r="A10" s="73" t="s">
        <v>14</v>
      </c>
      <c r="B10" s="74"/>
      <c r="C10" s="74"/>
      <c r="D10" s="74"/>
      <c r="E10" s="74"/>
    </row>
    <row r="11" spans="1:5" ht="34.5" customHeight="1">
      <c r="A11" s="71" t="s">
        <v>28</v>
      </c>
      <c r="B11" s="71"/>
      <c r="C11" s="71"/>
      <c r="D11" s="71"/>
      <c r="E11" s="71"/>
    </row>
    <row r="12" spans="1:5" ht="18" customHeight="1">
      <c r="A12" s="65" t="s">
        <v>15</v>
      </c>
      <c r="B12" s="66"/>
      <c r="C12" s="66"/>
      <c r="D12" s="66"/>
      <c r="E12" s="66"/>
    </row>
    <row r="13" spans="1:5">
      <c r="A13" s="71" t="s">
        <v>22</v>
      </c>
      <c r="B13" s="71"/>
      <c r="C13" s="71"/>
      <c r="D13" s="71"/>
      <c r="E13" s="71"/>
    </row>
    <row r="14" spans="1:5">
      <c r="A14" s="65" t="s">
        <v>2</v>
      </c>
      <c r="B14" s="66"/>
      <c r="C14" s="66"/>
      <c r="D14" s="66"/>
      <c r="E14" s="66"/>
    </row>
    <row r="15" spans="1:5">
      <c r="A15" s="71" t="s">
        <v>23</v>
      </c>
      <c r="B15" s="71"/>
      <c r="C15" s="71"/>
      <c r="D15" s="71"/>
      <c r="E15" s="71"/>
    </row>
    <row r="16" spans="1:5">
      <c r="A16" s="65" t="s">
        <v>16</v>
      </c>
      <c r="B16" s="66"/>
      <c r="C16" s="66"/>
      <c r="D16" s="66"/>
      <c r="E16" s="66"/>
    </row>
    <row r="17" spans="1:8" ht="32.25" customHeight="1">
      <c r="A17" s="71" t="s">
        <v>17</v>
      </c>
      <c r="B17" s="71"/>
      <c r="C17" s="71"/>
      <c r="D17" s="71"/>
      <c r="E17" s="71"/>
    </row>
    <row r="18" spans="1:8" ht="60.75" customHeight="1">
      <c r="A18" s="71" t="s">
        <v>29</v>
      </c>
      <c r="B18" s="71"/>
      <c r="C18" s="71"/>
      <c r="D18" s="71"/>
      <c r="E18" s="71"/>
    </row>
    <row r="19" spans="1:8" ht="27.75" customHeight="1">
      <c r="A19" s="77" t="s">
        <v>30</v>
      </c>
      <c r="B19" s="77"/>
      <c r="C19" s="77"/>
      <c r="D19" s="77"/>
      <c r="E19" s="77"/>
    </row>
    <row r="20" spans="1:8">
      <c r="A20" s="77"/>
      <c r="B20" s="77"/>
      <c r="C20" s="77"/>
      <c r="D20" s="77"/>
      <c r="E20" s="77"/>
      <c r="F20" s="2">
        <v>248.7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1" t="s">
        <v>45</v>
      </c>
      <c r="B22" s="9" t="s">
        <v>44</v>
      </c>
      <c r="C22" s="3" t="s">
        <v>4</v>
      </c>
      <c r="D22" s="3">
        <v>7.14</v>
      </c>
      <c r="E22" s="8">
        <f>D22*F20*G20</f>
        <v>5327.1539999999995</v>
      </c>
    </row>
    <row r="23" spans="1:8">
      <c r="A23" s="7" t="s">
        <v>41</v>
      </c>
      <c r="B23" s="9" t="s">
        <v>24</v>
      </c>
      <c r="C23" s="3" t="s">
        <v>4</v>
      </c>
      <c r="D23" s="3">
        <v>3.9</v>
      </c>
      <c r="E23" s="8">
        <f>D23*F20*3</f>
        <v>2909.79</v>
      </c>
    </row>
    <row r="24" spans="1:8">
      <c r="A24" s="7" t="s">
        <v>34</v>
      </c>
      <c r="B24" s="9" t="s">
        <v>65</v>
      </c>
      <c r="C24" s="3" t="s">
        <v>36</v>
      </c>
      <c r="D24" s="3"/>
      <c r="E24" s="8">
        <v>0</v>
      </c>
    </row>
    <row r="25" spans="1:8" s="14" customFormat="1" ht="14.25">
      <c r="A25" s="10" t="s">
        <v>25</v>
      </c>
      <c r="B25" s="11"/>
      <c r="C25" s="12"/>
      <c r="D25" s="12"/>
      <c r="E25" s="13">
        <f>SUM(E22:E24)</f>
        <v>8236.9439999999995</v>
      </c>
    </row>
    <row r="27" spans="1:8" ht="31.5" customHeight="1">
      <c r="A27" s="78" t="s">
        <v>64</v>
      </c>
      <c r="B27" s="78"/>
      <c r="C27" s="78"/>
      <c r="D27" s="78"/>
      <c r="E27" s="78"/>
    </row>
    <row r="28" spans="1:8" ht="31.5" customHeight="1">
      <c r="A28" s="71" t="s">
        <v>21</v>
      </c>
      <c r="B28" s="71"/>
      <c r="C28" s="71"/>
      <c r="D28" s="71"/>
      <c r="E28" s="71"/>
    </row>
    <row r="29" spans="1:8">
      <c r="A29" s="71" t="s">
        <v>20</v>
      </c>
      <c r="B29" s="71"/>
      <c r="C29" s="71"/>
      <c r="D29" s="71"/>
      <c r="E29" s="71"/>
    </row>
    <row r="30" spans="1:8" ht="30.75" customHeight="1">
      <c r="A30" s="71" t="s">
        <v>33</v>
      </c>
      <c r="B30" s="71"/>
      <c r="C30" s="71"/>
      <c r="D30" s="71"/>
      <c r="E30" s="71"/>
      <c r="F30" s="14"/>
      <c r="G30" s="14"/>
      <c r="H30" s="15"/>
    </row>
    <row r="31" spans="1:8">
      <c r="A31" s="71" t="s">
        <v>18</v>
      </c>
      <c r="B31" s="71"/>
      <c r="C31" s="71"/>
      <c r="D31" s="71"/>
      <c r="E31" s="71"/>
    </row>
    <row r="32" spans="1:8">
      <c r="A32" s="76" t="s">
        <v>5</v>
      </c>
      <c r="B32" s="76"/>
      <c r="C32" s="76"/>
      <c r="D32" s="76"/>
      <c r="E32" s="76"/>
    </row>
    <row r="33" spans="1:5">
      <c r="A33" s="71" t="s">
        <v>18</v>
      </c>
      <c r="B33" s="71"/>
      <c r="C33" s="71"/>
      <c r="D33" s="71"/>
      <c r="E33" s="71"/>
    </row>
    <row r="34" spans="1:5">
      <c r="A34" s="79" t="s">
        <v>31</v>
      </c>
      <c r="B34" s="79"/>
      <c r="C34" s="79"/>
      <c r="D34" s="79"/>
      <c r="E34" s="5"/>
    </row>
    <row r="35" spans="1:5">
      <c r="B35" s="80" t="s">
        <v>19</v>
      </c>
      <c r="C35" s="80"/>
      <c r="D35" s="80"/>
      <c r="E35" s="6" t="s">
        <v>6</v>
      </c>
    </row>
    <row r="36" spans="1:5">
      <c r="A36" s="34"/>
      <c r="B36" s="34"/>
      <c r="C36" s="34"/>
      <c r="D36" s="34"/>
      <c r="E36" s="34"/>
    </row>
    <row r="37" spans="1:5">
      <c r="A37" s="79" t="s">
        <v>32</v>
      </c>
      <c r="B37" s="79"/>
      <c r="C37" s="79"/>
      <c r="D37" s="79"/>
      <c r="E37" s="5"/>
    </row>
    <row r="38" spans="1:5">
      <c r="B38" s="80" t="s">
        <v>19</v>
      </c>
      <c r="C38" s="80"/>
      <c r="D38" s="80"/>
      <c r="E38" s="6" t="s">
        <v>6</v>
      </c>
    </row>
    <row r="41" spans="1:5">
      <c r="A41" s="18" t="s">
        <v>40</v>
      </c>
    </row>
    <row r="42" spans="1:5">
      <c r="A42" s="14" t="s">
        <v>37</v>
      </c>
    </row>
    <row r="43" spans="1:5" ht="15.75">
      <c r="A43" s="2" t="s">
        <v>43</v>
      </c>
      <c r="B43" s="37">
        <f>'3кв'!B48</f>
        <v>23246.694</v>
      </c>
    </row>
    <row r="44" spans="1:5">
      <c r="A44" s="19" t="s">
        <v>46</v>
      </c>
      <c r="B44" s="16"/>
    </row>
    <row r="45" spans="1:5">
      <c r="A45" s="2" t="s">
        <v>38</v>
      </c>
      <c r="B45" s="16">
        <v>10278</v>
      </c>
    </row>
    <row r="46" spans="1:5">
      <c r="A46" s="2" t="s">
        <v>47</v>
      </c>
      <c r="B46" s="16">
        <f>0</f>
        <v>0</v>
      </c>
    </row>
    <row r="47" spans="1:5" ht="30">
      <c r="A47" s="36" t="s">
        <v>39</v>
      </c>
      <c r="B47" s="16">
        <f>E25</f>
        <v>8236.9439999999995</v>
      </c>
    </row>
    <row r="48" spans="1:5">
      <c r="A48" s="17" t="s">
        <v>42</v>
      </c>
      <c r="B48" s="20">
        <f>B43+B45+B46-B47</f>
        <v>25287.750000000004</v>
      </c>
    </row>
  </sheetData>
  <mergeCells count="30">
    <mergeCell ref="B38:D38"/>
    <mergeCell ref="A20:E20"/>
    <mergeCell ref="A27:E27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abSelected="1" view="pageBreakPreview" topLeftCell="A10" zoomScaleSheetLayoutView="100" workbookViewId="0">
      <selection activeCell="A28" sqref="A28:XFD28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2" t="s">
        <v>66</v>
      </c>
      <c r="B1" s="82"/>
      <c r="C1" s="82"/>
      <c r="D1" s="38"/>
    </row>
    <row r="2" spans="1:5" ht="15.75">
      <c r="A2" s="83" t="s">
        <v>67</v>
      </c>
      <c r="B2" s="83"/>
      <c r="C2" s="83"/>
      <c r="D2" s="39"/>
    </row>
    <row r="3" spans="1:5" ht="15.75">
      <c r="A3" s="83" t="s">
        <v>68</v>
      </c>
      <c r="B3" s="83"/>
      <c r="C3" s="83"/>
      <c r="D3" s="39"/>
    </row>
    <row r="4" spans="1:5" ht="15.75">
      <c r="A4" s="82" t="s">
        <v>88</v>
      </c>
      <c r="B4" s="82"/>
      <c r="C4" s="82"/>
      <c r="D4" s="38"/>
    </row>
    <row r="5" spans="1:5" ht="15.75">
      <c r="A5" s="84"/>
      <c r="B5" s="84"/>
      <c r="C5" s="84"/>
      <c r="D5" s="1"/>
    </row>
    <row r="6" spans="1:5" ht="15.75">
      <c r="A6" s="39"/>
      <c r="B6" s="40" t="s">
        <v>69</v>
      </c>
      <c r="C6" s="41">
        <f>'1кв'!B44</f>
        <v>12562</v>
      </c>
      <c r="D6" s="42"/>
    </row>
    <row r="7" spans="1:5" ht="15.75">
      <c r="A7" s="43" t="s">
        <v>70</v>
      </c>
      <c r="B7" s="40" t="s">
        <v>89</v>
      </c>
      <c r="C7" s="41"/>
      <c r="D7" s="42"/>
    </row>
    <row r="8" spans="1:5" ht="15.75">
      <c r="A8" s="43"/>
      <c r="B8" s="63" t="s">
        <v>47</v>
      </c>
      <c r="C8" s="41">
        <f>'1кв'!B47+'2кв'!B46+'3кв'!B46+'4кв'!B46</f>
        <v>9873.6</v>
      </c>
      <c r="D8" s="42"/>
    </row>
    <row r="9" spans="1:5" ht="15.75">
      <c r="B9" s="44" t="s">
        <v>71</v>
      </c>
      <c r="C9" s="45">
        <f>'1кв'!B46+'2кв'!B45+'3кв'!B45+'4кв'!B45</f>
        <v>38546.400000000001</v>
      </c>
      <c r="D9" s="46"/>
    </row>
    <row r="10" spans="1:5" ht="15.75">
      <c r="A10" s="47"/>
      <c r="B10" s="44" t="s">
        <v>72</v>
      </c>
      <c r="C10" s="48">
        <f>C8+C9</f>
        <v>48420</v>
      </c>
      <c r="D10" s="42"/>
    </row>
    <row r="11" spans="1:5" ht="15.75">
      <c r="A11" s="1"/>
      <c r="B11" s="81"/>
      <c r="C11" s="81"/>
      <c r="D11" s="49"/>
    </row>
    <row r="12" spans="1:5" ht="15.75">
      <c r="A12" s="50" t="s">
        <v>73</v>
      </c>
      <c r="B12" s="51" t="s">
        <v>74</v>
      </c>
      <c r="C12" s="52">
        <f>'1кв'!E22+'2кв'!E22+'3кв'!E22+'4кв'!E22</f>
        <v>20517.749999999996</v>
      </c>
      <c r="D12" s="49"/>
    </row>
    <row r="13" spans="1:5" ht="15.75">
      <c r="A13" s="50"/>
      <c r="B13" s="7" t="s">
        <v>41</v>
      </c>
      <c r="C13" s="52">
        <f>'1кв'!E23+'2кв'!E23+'3кв'!E23+'4кв'!E23</f>
        <v>11191.5</v>
      </c>
      <c r="D13" s="49"/>
    </row>
    <row r="14" spans="1:5" ht="15.75">
      <c r="A14" s="1"/>
      <c r="B14" s="7" t="s">
        <v>34</v>
      </c>
      <c r="C14" s="52">
        <f>'1кв'!E24+'2кв'!E24+'3кв'!E24+'4кв'!E24</f>
        <v>489.48</v>
      </c>
      <c r="D14" s="49"/>
      <c r="E14" s="53"/>
    </row>
    <row r="15" spans="1:5" ht="15.75">
      <c r="A15" s="50"/>
      <c r="B15" s="54" t="s">
        <v>90</v>
      </c>
      <c r="C15" s="55">
        <f>'1кв'!E25</f>
        <v>3495.52</v>
      </c>
      <c r="D15" s="49"/>
    </row>
    <row r="16" spans="1:5" ht="15.75">
      <c r="A16" s="50"/>
      <c r="B16" s="56" t="s">
        <v>75</v>
      </c>
      <c r="C16" s="55">
        <f>0</f>
        <v>0</v>
      </c>
      <c r="D16" s="49"/>
    </row>
    <row r="17" spans="1:5" ht="15.75">
      <c r="A17" s="50"/>
      <c r="B17" s="56" t="s">
        <v>76</v>
      </c>
      <c r="C17" s="57"/>
      <c r="D17" s="49"/>
    </row>
    <row r="18" spans="1:5" ht="15.75">
      <c r="A18" s="1"/>
      <c r="B18" s="58" t="s">
        <v>77</v>
      </c>
      <c r="C18" s="59">
        <f>SUM(C12:C16)</f>
        <v>35694.249999999993</v>
      </c>
      <c r="D18" s="49"/>
      <c r="E18" s="53"/>
    </row>
    <row r="19" spans="1:5" ht="15.75">
      <c r="A19" s="1"/>
      <c r="B19" s="64"/>
      <c r="C19" s="59"/>
      <c r="D19" s="49"/>
      <c r="E19" s="53"/>
    </row>
    <row r="20" spans="1:5" ht="15.75">
      <c r="A20" s="1"/>
      <c r="B20" s="60" t="s">
        <v>78</v>
      </c>
      <c r="C20" s="59">
        <f>C6+C10-C18</f>
        <v>25287.750000000007</v>
      </c>
      <c r="D20" s="49"/>
    </row>
    <row r="21" spans="1:5" ht="15.75">
      <c r="A21" s="1"/>
      <c r="B21" s="43"/>
      <c r="C21" s="43"/>
      <c r="D21" s="49"/>
    </row>
    <row r="22" spans="1:5" ht="15.75">
      <c r="A22" s="1"/>
      <c r="B22" s="61" t="s">
        <v>79</v>
      </c>
      <c r="C22" s="61"/>
      <c r="D22" s="49"/>
    </row>
    <row r="23" spans="1:5" ht="15.75">
      <c r="A23" s="1"/>
      <c r="B23" s="61" t="s">
        <v>80</v>
      </c>
      <c r="C23" s="61">
        <v>-1430.77</v>
      </c>
      <c r="D23" s="49"/>
    </row>
    <row r="24" spans="1:5" ht="15.75">
      <c r="A24" s="1"/>
      <c r="B24" s="62" t="s">
        <v>81</v>
      </c>
      <c r="C24" s="62">
        <v>4788.83</v>
      </c>
      <c r="D24" s="49"/>
    </row>
    <row r="25" spans="1:5" ht="15.75">
      <c r="A25" s="1"/>
      <c r="B25" s="61" t="s">
        <v>82</v>
      </c>
      <c r="C25" s="61">
        <f>C24-C23</f>
        <v>6219.6</v>
      </c>
      <c r="D25" s="49"/>
    </row>
    <row r="26" spans="1:5" ht="15.75">
      <c r="A26" s="1"/>
      <c r="B26" s="43"/>
      <c r="C26" s="43"/>
      <c r="D26" s="49"/>
    </row>
    <row r="27" spans="1:5" ht="15.75">
      <c r="A27" s="1"/>
      <c r="B27" s="43"/>
      <c r="C27" s="43"/>
      <c r="D27" s="49"/>
    </row>
    <row r="28" spans="1:5" ht="15.75">
      <c r="A28" s="1"/>
      <c r="B28" s="43"/>
      <c r="C28" s="43"/>
      <c r="D28" s="49"/>
    </row>
    <row r="29" spans="1:5" ht="15.75">
      <c r="A29" s="1"/>
      <c r="B29" s="43"/>
      <c r="C29" s="43"/>
      <c r="D29" s="49"/>
    </row>
    <row r="30" spans="1:5" ht="15.75">
      <c r="A30" s="1" t="s">
        <v>83</v>
      </c>
      <c r="B30" s="43" t="s">
        <v>84</v>
      </c>
      <c r="C30" s="43"/>
      <c r="D30" s="49"/>
    </row>
    <row r="31" spans="1:5" ht="15.75">
      <c r="A31" s="1"/>
      <c r="B31" s="43" t="s">
        <v>85</v>
      </c>
      <c r="C31" s="43"/>
      <c r="D31" s="49"/>
    </row>
    <row r="32" spans="1:5" ht="15.75">
      <c r="A32" s="1"/>
      <c r="B32" s="43" t="s">
        <v>86</v>
      </c>
      <c r="C32" s="43"/>
      <c r="D32" s="49"/>
    </row>
    <row r="33" spans="1:4" ht="15.75">
      <c r="A33" s="1"/>
      <c r="B33" s="43"/>
      <c r="C33" s="43"/>
      <c r="D33" s="49"/>
    </row>
    <row r="34" spans="1:4" ht="15.75">
      <c r="A34" s="1"/>
      <c r="B34" s="43"/>
      <c r="C34" s="43"/>
      <c r="D34" s="49"/>
    </row>
    <row r="35" spans="1:4" ht="15.75">
      <c r="A35" s="1"/>
      <c r="B35" s="43" t="s">
        <v>87</v>
      </c>
      <c r="C35" s="43"/>
      <c r="D35" s="49"/>
    </row>
    <row r="36" spans="1:4" ht="15.75">
      <c r="A36" s="1"/>
      <c r="B36" s="43"/>
      <c r="C36" s="43"/>
      <c r="D36" s="49"/>
    </row>
    <row r="37" spans="1:4" ht="15.75">
      <c r="A37" s="1"/>
      <c r="B37" s="43"/>
      <c r="C37" s="43"/>
      <c r="D37" s="49"/>
    </row>
    <row r="38" spans="1:4" ht="15.75">
      <c r="A38" s="1"/>
      <c r="B38" s="43"/>
      <c r="C38" s="43"/>
      <c r="D38" s="49"/>
    </row>
    <row r="39" spans="1:4" ht="15.75">
      <c r="A39" s="1"/>
      <c r="B39" s="43"/>
      <c r="C39" s="43"/>
      <c r="D39" s="49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2023-03-02T10:56:16Z</dcterms:modified>
</cp:coreProperties>
</file>