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externalReferences>
    <externalReference r:id="rId6"/>
  </externalReferences>
  <definedNames>
    <definedName name="_xlnm.Print_Area" localSheetId="0">'1кв'!$A$1:$E$52</definedName>
    <definedName name="_xlnm.Print_Area" localSheetId="1">'2кв'!$A$1:$E$52</definedName>
    <definedName name="_xlnm.Print_Area" localSheetId="2">'3кв'!$A$1:$E$54</definedName>
    <definedName name="_xlnm.Print_Area" localSheetId="3">'4кв'!$A$1:$E$52</definedName>
    <definedName name="_xlnm.Print_Area" localSheetId="4">отчет!$A$1:$C$37</definedName>
  </definedNames>
  <calcPr calcId="124519" refMode="R1C1"/>
</workbook>
</file>

<file path=xl/calcChain.xml><?xml version="1.0" encoding="utf-8"?>
<calcChain xmlns="http://schemas.openxmlformats.org/spreadsheetml/2006/main">
  <c r="C17" i="24"/>
  <c r="C15" s="1"/>
  <c r="C8"/>
  <c r="C9" s="1"/>
  <c r="C6"/>
  <c r="C25"/>
  <c r="D19"/>
  <c r="E25" i="23" l="1"/>
  <c r="E23"/>
  <c r="E22"/>
  <c r="E26" s="1"/>
  <c r="B50" s="1"/>
  <c r="E24" i="22" l="1"/>
  <c r="C13" i="24" s="1"/>
  <c r="E25" i="22"/>
  <c r="C14" i="24" s="1"/>
  <c r="E23" i="22" l="1"/>
  <c r="E22"/>
  <c r="E28" l="1"/>
  <c r="B52" s="1"/>
  <c r="E23" i="21"/>
  <c r="E22"/>
  <c r="E26" s="1"/>
  <c r="B50" s="1"/>
  <c r="E23" i="20" l="1"/>
  <c r="C12" i="24" s="1"/>
  <c r="E22" i="20"/>
  <c r="C11" i="24" s="1"/>
  <c r="C19" l="1"/>
  <c r="C20" s="1"/>
  <c r="E26" i="20"/>
  <c r="B50" s="1"/>
  <c r="B51" s="1"/>
  <c r="B47" i="21" s="1"/>
  <c r="B51" s="1"/>
  <c r="B49" i="22" s="1"/>
  <c r="B53" s="1"/>
  <c r="B47" i="23" s="1"/>
  <c r="B51" s="1"/>
</calcChain>
</file>

<file path=xl/sharedStrings.xml><?xml version="1.0" encoding="utf-8"?>
<sst xmlns="http://schemas.openxmlformats.org/spreadsheetml/2006/main" count="253" uniqueCount="94">
  <si>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</si>
  <si>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</si>
  <si>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</si>
  <si>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</si>
  <si>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</si>
  <si>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</si>
  <si>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</si>
  <si>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</si>
  <si>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</si>
  <si>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</si>
  <si>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</si>
  <si>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</si>
  <si>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</si>
  <si>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</si>
  <si>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</si>
  <si>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</si>
  <si>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</si>
  <si>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</si>
  <si>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</si>
  <si>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</si>
  <si>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</si>
  <si>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</si>
  <si>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</si>
  <si>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</si>
  <si>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</si>
  <si>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Молодогвардейцев, д. 11а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</si>
  <si>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Украинской Ларисы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</si>
  <si>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№122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</si>
  <si>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№93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</si>
  <si>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№11а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</si>
  <si>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</si>
  <si>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</si>
  <si>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</si>
  <si>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Украинской Л.М.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</si>
  <si>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</si>
  <si>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</si>
  <si>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- 1147,3 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</si>
  <si>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</si>
  <si>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</si>
  <si>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</si>
  <si>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</si>
  <si>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>ИТОГО, руб.</t>
  </si>
  <si>
    <t xml:space="preserve">Остаток на начало квартала </t>
  </si>
  <si>
    <t xml:space="preserve">определена приложением № 9 к договору </t>
  </si>
  <si>
    <t xml:space="preserve">Услуги по содержанию многоквартирного дома </t>
  </si>
  <si>
    <t>1 квартал</t>
  </si>
  <si>
    <t>Предъявлено населению  28153,35 руб.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</si>
  <si>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</si>
  <si>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</si>
  <si>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семнадцать тысяч двести сорок три рубля 73 копейки</t>
  </si>
  <si>
    <t xml:space="preserve">           2. Всего за период с "01" 04 2022 г. по "30" 06 2022 г.  выполнено работ (оказано услуг) на общую сумму семнадцать тысяч двести сорок три рубля 73 копейки</t>
  </si>
  <si>
    <t>за 2 квартал 2022 года</t>
  </si>
  <si>
    <t>"30" 06 2022 г.</t>
  </si>
  <si>
    <t>2 квартал</t>
  </si>
  <si>
    <t>за 3 квартал 2022 года</t>
  </si>
  <si>
    <t>"30" 09 2022 г.</t>
  </si>
  <si>
    <t>3 квартал</t>
  </si>
  <si>
    <t>Ремонт цоколя (смета)</t>
  </si>
  <si>
    <t>сентябрь</t>
  </si>
  <si>
    <t>ч/ч</t>
  </si>
  <si>
    <t xml:space="preserve">           2. Всего за период с "01" 07 2022 г. по "30" 09 2022 г.  выполнено работ (оказано услуг) на общую сумму восемьдесят три тысячи триста пять рублей 98 копеек</t>
  </si>
  <si>
    <t>Предъявлено населению  34146 руб.</t>
  </si>
  <si>
    <t xml:space="preserve">Ремонт отопления </t>
  </si>
  <si>
    <t>за 4 квартал 2022 года</t>
  </si>
  <si>
    <t>"31" 12 2022 г.</t>
  </si>
  <si>
    <t>4 квартал</t>
  </si>
  <si>
    <t>Опиловка  деревьев</t>
  </si>
  <si>
    <t>декабрь</t>
  </si>
  <si>
    <t xml:space="preserve">           2. Всего за период с "01" 10 2022 г. по "31" 12 2022 г.  выполнено работ (оказано услуг) на общую сумму двадцать три тысячи двести сорок три рубля  04 копейки.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</si>
  <si>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</si>
  <si>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</si>
  <si>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</si>
  <si>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</si>
  <si>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</si>
  <si>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</si>
  <si>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</si>
  <si>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</si>
  <si>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</si>
  <si>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</si>
  <si>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</si>
  <si>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</si>
  <si>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</si>
  <si>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</si>
  <si>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</si>
  <si>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</si>
  <si>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</si>
  <si>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</si>
  <si>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</si>
  <si>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</si>
  <si>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</si>
  <si>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ул.Молодогвардейцев,д.11а</t>
  </si>
  <si>
    <t>Начислено всего 124598,7</t>
  </si>
  <si>
    <t>Непредвиденные работы 87ч/ч</t>
  </si>
  <si>
    <t>*Ремонт цоколя (смета)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</si>
</sst>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6" fillId="0" borderId="0"/>
    <xf numFmtId="0" fontId="17" fillId="0" borderId="0"/>
    <xf numFmtId="0" fontId="18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2" fontId="14" fillId="0" borderId="5" xfId="0" applyNumberFormat="1" applyFont="1" applyBorder="1" applyAlignment="1">
      <alignment wrapText="1"/>
    </xf>
    <xf numFmtId="0" fontId="15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2" fontId="15" fillId="0" borderId="5" xfId="0" applyNumberFormat="1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2" fontId="15" fillId="0" borderId="6" xfId="0" applyNumberFormat="1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2" fontId="15" fillId="0" borderId="4" xfId="0" applyNumberFormat="1" applyFont="1" applyBorder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/>
    </xf>
    <xf numFmtId="43" fontId="0" fillId="0" borderId="0" xfId="0" applyNumberFormat="1"/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2" fontId="15" fillId="0" borderId="1" xfId="0" applyNumberFormat="1" applyFont="1" applyBorder="1" applyAlignment="1">
      <alignment wrapText="1"/>
    </xf>
    <xf numFmtId="0" fontId="0" fillId="0" borderId="1" xfId="0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l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2">
          <cell r="E22">
            <v>5211.2640000000001</v>
          </cell>
        </row>
        <row r="26">
          <cell r="E26">
            <v>8071.1040000000003</v>
          </cell>
        </row>
      </sheetData>
      <sheetData sheetId="1">
        <row r="22">
          <cell r="E22">
            <v>5211.2640000000001</v>
          </cell>
        </row>
        <row r="26">
          <cell r="E26">
            <v>8071.1040000000003</v>
          </cell>
        </row>
      </sheetData>
      <sheetData sheetId="2">
        <row r="22">
          <cell r="E22">
            <v>5624.3520000000008</v>
          </cell>
        </row>
        <row r="26">
          <cell r="E26">
            <v>8722.5120000000006</v>
          </cell>
        </row>
      </sheetData>
      <sheetData sheetId="3">
        <row r="22">
          <cell r="E22">
            <v>5624.3520000000008</v>
          </cell>
        </row>
        <row r="26">
          <cell r="E26">
            <v>16578.851999999999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19" zoomScaleSheetLayoutView="100" workbookViewId="0">
      <selection activeCell="A28" sqref="A28:E28"/>
    </sheetView>
  </sheetViews>
  <sheetFormatPr defaultColWidth="9.140625" defaultRowHeight="15"/>
  <cols>
    <col min="1" max="1" width="33.5703125" style="2" customWidth="1"/>
    <col min="2" max="2" width="20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3" customHeight="1">
      <c r="A2" s="74" t="s">
        <v>12</v>
      </c>
      <c r="B2" s="75"/>
      <c r="C2" s="75"/>
      <c r="D2" s="75"/>
      <c r="E2" s="75"/>
    </row>
    <row r="3" spans="1:5">
      <c r="A3" s="76" t="s">
        <v>47</v>
      </c>
      <c r="B3" s="76"/>
      <c r="C3" s="76"/>
      <c r="D3" s="76"/>
      <c r="E3" s="76"/>
    </row>
    <row r="4" spans="1:5" s="1" customFormat="1" ht="15.6" customHeight="1">
      <c r="A4" s="25" t="s">
        <v>13</v>
      </c>
      <c r="B4" s="4"/>
      <c r="C4" s="4"/>
      <c r="D4" s="81" t="s">
        <v>48</v>
      </c>
      <c r="E4" s="81"/>
    </row>
    <row r="5" spans="1:5">
      <c r="A5" s="27"/>
      <c r="B5" s="4"/>
      <c r="C5" s="4"/>
      <c r="D5" s="4"/>
      <c r="E5" s="4"/>
    </row>
    <row r="6" spans="1:5">
      <c r="A6" s="77" t="s">
        <v>0</v>
      </c>
      <c r="B6" s="77"/>
      <c r="C6" s="77"/>
      <c r="D6" s="77"/>
      <c r="E6" s="77"/>
    </row>
    <row r="7" spans="1:5">
      <c r="A7" s="78" t="s">
        <v>25</v>
      </c>
      <c r="B7" s="78"/>
      <c r="C7" s="78"/>
      <c r="D7" s="78"/>
      <c r="E7" s="78"/>
    </row>
    <row r="8" spans="1:5">
      <c r="A8" s="71" t="s">
        <v>1</v>
      </c>
      <c r="B8" s="71"/>
      <c r="C8" s="71"/>
      <c r="D8" s="71"/>
      <c r="E8" s="71"/>
    </row>
    <row r="9" spans="1:5">
      <c r="A9" s="77" t="s">
        <v>26</v>
      </c>
      <c r="B9" s="77"/>
      <c r="C9" s="77"/>
      <c r="D9" s="77"/>
      <c r="E9" s="77"/>
    </row>
    <row r="10" spans="1:5" ht="24.6" customHeight="1">
      <c r="A10" s="79" t="s">
        <v>14</v>
      </c>
      <c r="B10" s="80"/>
      <c r="C10" s="80"/>
      <c r="D10" s="80"/>
      <c r="E10" s="80"/>
    </row>
    <row r="11" spans="1:5">
      <c r="A11" s="77" t="s">
        <v>27</v>
      </c>
      <c r="B11" s="77"/>
      <c r="C11" s="77"/>
      <c r="D11" s="77"/>
      <c r="E11" s="77"/>
    </row>
    <row r="12" spans="1:5" ht="15.6" customHeight="1">
      <c r="A12" s="71" t="s">
        <v>15</v>
      </c>
      <c r="B12" s="72"/>
      <c r="C12" s="72"/>
      <c r="D12" s="72"/>
      <c r="E12" s="72"/>
    </row>
    <row r="13" spans="1:5" ht="12" customHeight="1">
      <c r="A13" s="77" t="s">
        <v>22</v>
      </c>
      <c r="B13" s="77"/>
      <c r="C13" s="77"/>
      <c r="D13" s="77"/>
      <c r="E13" s="77"/>
    </row>
    <row r="14" spans="1:5">
      <c r="A14" s="71" t="s">
        <v>2</v>
      </c>
      <c r="B14" s="72"/>
      <c r="C14" s="72"/>
      <c r="D14" s="72"/>
      <c r="E14" s="72"/>
    </row>
    <row r="15" spans="1:5">
      <c r="A15" s="77" t="s">
        <v>23</v>
      </c>
      <c r="B15" s="77"/>
      <c r="C15" s="77"/>
      <c r="D15" s="77"/>
      <c r="E15" s="77"/>
    </row>
    <row r="16" spans="1:5">
      <c r="A16" s="71" t="s">
        <v>16</v>
      </c>
      <c r="B16" s="72"/>
      <c r="C16" s="72"/>
      <c r="D16" s="72"/>
      <c r="E16" s="72"/>
    </row>
    <row r="17" spans="1:8" ht="27" customHeight="1">
      <c r="A17" s="77" t="s">
        <v>17</v>
      </c>
      <c r="B17" s="77"/>
      <c r="C17" s="77"/>
      <c r="D17" s="77"/>
      <c r="E17" s="77"/>
    </row>
    <row r="18" spans="1:8" ht="59.45" customHeight="1">
      <c r="A18" s="77" t="s">
        <v>28</v>
      </c>
      <c r="B18" s="77"/>
      <c r="C18" s="77"/>
      <c r="D18" s="77"/>
      <c r="E18" s="77"/>
    </row>
    <row r="19" spans="1:8" ht="29.45" customHeight="1">
      <c r="A19" s="83" t="s">
        <v>29</v>
      </c>
      <c r="B19" s="83"/>
      <c r="C19" s="83"/>
      <c r="D19" s="83"/>
      <c r="E19" s="83"/>
    </row>
    <row r="20" spans="1:8">
      <c r="A20" s="83"/>
      <c r="B20" s="83"/>
      <c r="C20" s="83"/>
      <c r="D20" s="83"/>
      <c r="E20" s="83"/>
      <c r="F20" s="2">
        <v>569.1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2" t="s">
        <v>44</v>
      </c>
      <c r="B22" s="9" t="s">
        <v>43</v>
      </c>
      <c r="C22" s="3" t="s">
        <v>4</v>
      </c>
      <c r="D22" s="3">
        <v>6.5</v>
      </c>
      <c r="E22" s="8">
        <f>D22*F20*G20</f>
        <v>11097.45</v>
      </c>
    </row>
    <row r="23" spans="1:8">
      <c r="A23" s="7" t="s">
        <v>39</v>
      </c>
      <c r="B23" s="9" t="s">
        <v>24</v>
      </c>
      <c r="C23" s="3" t="s">
        <v>4</v>
      </c>
      <c r="D23" s="3">
        <v>3.6</v>
      </c>
      <c r="E23" s="8">
        <f>D23*F20*3</f>
        <v>6146.2800000000007</v>
      </c>
    </row>
    <row r="24" spans="1:8">
      <c r="A24" s="7" t="s">
        <v>31</v>
      </c>
      <c r="B24" s="9" t="s">
        <v>45</v>
      </c>
      <c r="C24" s="3" t="s">
        <v>32</v>
      </c>
      <c r="D24" s="3"/>
      <c r="E24" s="8">
        <v>0</v>
      </c>
    </row>
    <row r="25" spans="1:8" ht="17.25" customHeight="1">
      <c r="A25" s="30"/>
      <c r="B25" s="24"/>
      <c r="C25" s="4"/>
      <c r="D25" s="24"/>
      <c r="E25" s="8"/>
    </row>
    <row r="26" spans="1:8" s="13" customFormat="1" ht="15.75">
      <c r="A26" s="23" t="s">
        <v>41</v>
      </c>
      <c r="B26" s="10"/>
      <c r="C26" s="11"/>
      <c r="D26" s="11"/>
      <c r="E26" s="12">
        <f>SUM(E22:E25)</f>
        <v>17243.730000000003</v>
      </c>
    </row>
    <row r="28" spans="1:8" ht="31.5" customHeight="1">
      <c r="A28" s="84" t="s">
        <v>49</v>
      </c>
      <c r="B28" s="84"/>
      <c r="C28" s="84"/>
      <c r="D28" s="84"/>
      <c r="E28" s="84"/>
    </row>
    <row r="29" spans="1:8" ht="29.25" customHeight="1">
      <c r="A29" s="77" t="s">
        <v>21</v>
      </c>
      <c r="B29" s="77"/>
      <c r="C29" s="77"/>
      <c r="D29" s="77"/>
      <c r="E29" s="77"/>
    </row>
    <row r="30" spans="1:8">
      <c r="A30" s="77" t="s">
        <v>20</v>
      </c>
      <c r="B30" s="77"/>
      <c r="C30" s="77"/>
      <c r="D30" s="77"/>
      <c r="E30" s="77"/>
      <c r="F30" s="13"/>
      <c r="G30" s="13"/>
      <c r="H30" s="14"/>
    </row>
    <row r="31" spans="1:8" ht="30" customHeight="1">
      <c r="A31" s="77" t="s">
        <v>34</v>
      </c>
      <c r="B31" s="77"/>
      <c r="C31" s="77"/>
      <c r="D31" s="77"/>
      <c r="E31" s="77"/>
    </row>
    <row r="32" spans="1:8">
      <c r="A32" s="77" t="s">
        <v>18</v>
      </c>
      <c r="B32" s="77"/>
      <c r="C32" s="77"/>
      <c r="D32" s="77"/>
      <c r="E32" s="77"/>
    </row>
    <row r="33" spans="1:5">
      <c r="A33" s="28"/>
      <c r="B33" s="28"/>
      <c r="C33" s="28"/>
      <c r="D33" s="28"/>
      <c r="E33" s="28"/>
    </row>
    <row r="34" spans="1:5">
      <c r="A34" s="28"/>
      <c r="B34" s="28"/>
      <c r="C34" s="28"/>
      <c r="D34" s="28"/>
      <c r="E34" s="28"/>
    </row>
    <row r="35" spans="1:5">
      <c r="A35" s="31"/>
      <c r="B35" s="31"/>
      <c r="C35" s="31"/>
      <c r="D35" s="31"/>
      <c r="E35" s="31"/>
    </row>
    <row r="36" spans="1:5">
      <c r="A36" s="82" t="s">
        <v>5</v>
      </c>
      <c r="B36" s="82"/>
      <c r="C36" s="82"/>
      <c r="D36" s="82"/>
      <c r="E36" s="82"/>
    </row>
    <row r="37" spans="1:5">
      <c r="A37" s="77" t="s">
        <v>18</v>
      </c>
      <c r="B37" s="77"/>
      <c r="C37" s="77"/>
      <c r="D37" s="77"/>
      <c r="E37" s="77"/>
    </row>
    <row r="38" spans="1:5">
      <c r="A38" s="85" t="s">
        <v>30</v>
      </c>
      <c r="B38" s="85"/>
      <c r="C38" s="85"/>
      <c r="D38" s="85"/>
      <c r="E38" s="5"/>
    </row>
    <row r="39" spans="1:5">
      <c r="B39" s="86" t="s">
        <v>19</v>
      </c>
      <c r="C39" s="86"/>
      <c r="D39" s="86"/>
      <c r="E39" s="6" t="s">
        <v>6</v>
      </c>
    </row>
    <row r="40" spans="1:5">
      <c r="A40" s="26"/>
      <c r="B40" s="26"/>
      <c r="C40" s="26"/>
      <c r="D40" s="26"/>
      <c r="E40" s="26"/>
    </row>
    <row r="41" spans="1:5">
      <c r="A41" s="87" t="s">
        <v>33</v>
      </c>
      <c r="B41" s="87"/>
      <c r="C41" s="87"/>
      <c r="D41" s="87"/>
      <c r="E41" s="5"/>
    </row>
    <row r="42" spans="1:5">
      <c r="B42" s="86" t="s">
        <v>19</v>
      </c>
      <c r="C42" s="86"/>
      <c r="D42" s="86"/>
      <c r="E42" s="6" t="s">
        <v>6</v>
      </c>
    </row>
    <row r="45" spans="1:5">
      <c r="A45" s="19" t="s">
        <v>36</v>
      </c>
    </row>
    <row r="46" spans="1:5">
      <c r="A46" s="13" t="s">
        <v>35</v>
      </c>
    </row>
    <row r="47" spans="1:5">
      <c r="A47" s="2" t="s">
        <v>42</v>
      </c>
      <c r="B47" s="15">
        <v>21459.27</v>
      </c>
    </row>
    <row r="48" spans="1:5" ht="14.45" customHeight="1">
      <c r="A48" s="20" t="s">
        <v>46</v>
      </c>
      <c r="B48" s="16"/>
    </row>
    <row r="49" spans="1:2">
      <c r="A49" s="2" t="s">
        <v>37</v>
      </c>
      <c r="B49" s="16">
        <v>28950.31</v>
      </c>
    </row>
    <row r="50" spans="1:2" ht="30">
      <c r="A50" s="29" t="s">
        <v>38</v>
      </c>
      <c r="B50" s="16">
        <f>E26</f>
        <v>17243.730000000003</v>
      </c>
    </row>
    <row r="51" spans="1:2">
      <c r="A51" s="17" t="s">
        <v>40</v>
      </c>
      <c r="B51" s="21">
        <f>B47+B49-B50</f>
        <v>33165.85</v>
      </c>
    </row>
    <row r="52" spans="1:2">
      <c r="B52" s="18"/>
    </row>
  </sheetData>
  <mergeCells count="30">
    <mergeCell ref="A37:E37"/>
    <mergeCell ref="A38:D38"/>
    <mergeCell ref="B39:D39"/>
    <mergeCell ref="A41:D41"/>
    <mergeCell ref="B42:D42"/>
    <mergeCell ref="A36:E36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19" zoomScaleSheetLayoutView="100" workbookViewId="0">
      <selection activeCell="B54" sqref="B54"/>
    </sheetView>
  </sheetViews>
  <sheetFormatPr defaultColWidth="9.140625" defaultRowHeight="15"/>
  <cols>
    <col min="1" max="1" width="33.5703125" style="2" customWidth="1"/>
    <col min="2" max="2" width="20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3" customHeight="1">
      <c r="A2" s="74" t="s">
        <v>12</v>
      </c>
      <c r="B2" s="75"/>
      <c r="C2" s="75"/>
      <c r="D2" s="75"/>
      <c r="E2" s="75"/>
    </row>
    <row r="3" spans="1:5">
      <c r="A3" s="76" t="s">
        <v>51</v>
      </c>
      <c r="B3" s="76"/>
      <c r="C3" s="76"/>
      <c r="D3" s="76"/>
      <c r="E3" s="76"/>
    </row>
    <row r="4" spans="1:5" s="1" customFormat="1" ht="15.6" customHeight="1">
      <c r="A4" s="25" t="s">
        <v>13</v>
      </c>
      <c r="B4" s="4"/>
      <c r="C4" s="4"/>
      <c r="D4" s="81" t="s">
        <v>52</v>
      </c>
      <c r="E4" s="81"/>
    </row>
    <row r="5" spans="1:5">
      <c r="A5" s="34"/>
      <c r="B5" s="4"/>
      <c r="C5" s="4"/>
      <c r="D5" s="4"/>
      <c r="E5" s="4"/>
    </row>
    <row r="6" spans="1:5">
      <c r="A6" s="77" t="s">
        <v>0</v>
      </c>
      <c r="B6" s="77"/>
      <c r="C6" s="77"/>
      <c r="D6" s="77"/>
      <c r="E6" s="77"/>
    </row>
    <row r="7" spans="1:5">
      <c r="A7" s="78" t="s">
        <v>25</v>
      </c>
      <c r="B7" s="78"/>
      <c r="C7" s="78"/>
      <c r="D7" s="78"/>
      <c r="E7" s="78"/>
    </row>
    <row r="8" spans="1:5">
      <c r="A8" s="71" t="s">
        <v>1</v>
      </c>
      <c r="B8" s="71"/>
      <c r="C8" s="71"/>
      <c r="D8" s="71"/>
      <c r="E8" s="71"/>
    </row>
    <row r="9" spans="1:5">
      <c r="A9" s="77" t="s">
        <v>26</v>
      </c>
      <c r="B9" s="77"/>
      <c r="C9" s="77"/>
      <c r="D9" s="77"/>
      <c r="E9" s="77"/>
    </row>
    <row r="10" spans="1:5" ht="24.6" customHeight="1">
      <c r="A10" s="79" t="s">
        <v>14</v>
      </c>
      <c r="B10" s="80"/>
      <c r="C10" s="80"/>
      <c r="D10" s="80"/>
      <c r="E10" s="80"/>
    </row>
    <row r="11" spans="1:5">
      <c r="A11" s="77" t="s">
        <v>27</v>
      </c>
      <c r="B11" s="77"/>
      <c r="C11" s="77"/>
      <c r="D11" s="77"/>
      <c r="E11" s="77"/>
    </row>
    <row r="12" spans="1:5" ht="15.6" customHeight="1">
      <c r="A12" s="71" t="s">
        <v>15</v>
      </c>
      <c r="B12" s="72"/>
      <c r="C12" s="72"/>
      <c r="D12" s="72"/>
      <c r="E12" s="72"/>
    </row>
    <row r="13" spans="1:5" ht="12" customHeight="1">
      <c r="A13" s="77" t="s">
        <v>22</v>
      </c>
      <c r="B13" s="77"/>
      <c r="C13" s="77"/>
      <c r="D13" s="77"/>
      <c r="E13" s="77"/>
    </row>
    <row r="14" spans="1:5">
      <c r="A14" s="71" t="s">
        <v>2</v>
      </c>
      <c r="B14" s="72"/>
      <c r="C14" s="72"/>
      <c r="D14" s="72"/>
      <c r="E14" s="72"/>
    </row>
    <row r="15" spans="1:5">
      <c r="A15" s="77" t="s">
        <v>23</v>
      </c>
      <c r="B15" s="77"/>
      <c r="C15" s="77"/>
      <c r="D15" s="77"/>
      <c r="E15" s="77"/>
    </row>
    <row r="16" spans="1:5">
      <c r="A16" s="71" t="s">
        <v>16</v>
      </c>
      <c r="B16" s="72"/>
      <c r="C16" s="72"/>
      <c r="D16" s="72"/>
      <c r="E16" s="72"/>
    </row>
    <row r="17" spans="1:8" ht="27" customHeight="1">
      <c r="A17" s="77" t="s">
        <v>17</v>
      </c>
      <c r="B17" s="77"/>
      <c r="C17" s="77"/>
      <c r="D17" s="77"/>
      <c r="E17" s="77"/>
    </row>
    <row r="18" spans="1:8" ht="59.45" customHeight="1">
      <c r="A18" s="77" t="s">
        <v>28</v>
      </c>
      <c r="B18" s="77"/>
      <c r="C18" s="77"/>
      <c r="D18" s="77"/>
      <c r="E18" s="77"/>
    </row>
    <row r="19" spans="1:8" ht="29.45" customHeight="1">
      <c r="A19" s="83" t="s">
        <v>29</v>
      </c>
      <c r="B19" s="83"/>
      <c r="C19" s="83"/>
      <c r="D19" s="83"/>
      <c r="E19" s="83"/>
    </row>
    <row r="20" spans="1:8">
      <c r="A20" s="83"/>
      <c r="B20" s="83"/>
      <c r="C20" s="83"/>
      <c r="D20" s="83"/>
      <c r="E20" s="83"/>
      <c r="F20" s="2">
        <v>569.1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2" t="s">
        <v>44</v>
      </c>
      <c r="B22" s="9" t="s">
        <v>43</v>
      </c>
      <c r="C22" s="3" t="s">
        <v>4</v>
      </c>
      <c r="D22" s="3">
        <v>6.5</v>
      </c>
      <c r="E22" s="8">
        <f>D22*F20*G20</f>
        <v>11097.45</v>
      </c>
    </row>
    <row r="23" spans="1:8">
      <c r="A23" s="7" t="s">
        <v>39</v>
      </c>
      <c r="B23" s="9" t="s">
        <v>24</v>
      </c>
      <c r="C23" s="3" t="s">
        <v>4</v>
      </c>
      <c r="D23" s="3">
        <v>3.6</v>
      </c>
      <c r="E23" s="8">
        <f>D23*F20*3</f>
        <v>6146.2800000000007</v>
      </c>
    </row>
    <row r="24" spans="1:8">
      <c r="A24" s="7" t="s">
        <v>31</v>
      </c>
      <c r="B24" s="9" t="s">
        <v>53</v>
      </c>
      <c r="C24" s="3" t="s">
        <v>32</v>
      </c>
      <c r="D24" s="3"/>
      <c r="E24" s="8">
        <v>0</v>
      </c>
    </row>
    <row r="25" spans="1:8" ht="17.25" customHeight="1">
      <c r="A25" s="30"/>
      <c r="B25" s="24"/>
      <c r="C25" s="4"/>
      <c r="D25" s="24"/>
      <c r="E25" s="8"/>
    </row>
    <row r="26" spans="1:8" s="13" customFormat="1" ht="15.75">
      <c r="A26" s="23" t="s">
        <v>41</v>
      </c>
      <c r="B26" s="10"/>
      <c r="C26" s="11"/>
      <c r="D26" s="11"/>
      <c r="E26" s="12">
        <f>SUM(E22:E25)</f>
        <v>17243.730000000003</v>
      </c>
    </row>
    <row r="28" spans="1:8" ht="31.5" customHeight="1">
      <c r="A28" s="84" t="s">
        <v>50</v>
      </c>
      <c r="B28" s="84"/>
      <c r="C28" s="84"/>
      <c r="D28" s="84"/>
      <c r="E28" s="84"/>
    </row>
    <row r="29" spans="1:8" ht="29.25" customHeight="1">
      <c r="A29" s="77" t="s">
        <v>21</v>
      </c>
      <c r="B29" s="77"/>
      <c r="C29" s="77"/>
      <c r="D29" s="77"/>
      <c r="E29" s="77"/>
    </row>
    <row r="30" spans="1:8">
      <c r="A30" s="77" t="s">
        <v>20</v>
      </c>
      <c r="B30" s="77"/>
      <c r="C30" s="77"/>
      <c r="D30" s="77"/>
      <c r="E30" s="77"/>
      <c r="F30" s="13"/>
      <c r="G30" s="13"/>
      <c r="H30" s="14"/>
    </row>
    <row r="31" spans="1:8" ht="30" customHeight="1">
      <c r="A31" s="77" t="s">
        <v>34</v>
      </c>
      <c r="B31" s="77"/>
      <c r="C31" s="77"/>
      <c r="D31" s="77"/>
      <c r="E31" s="77"/>
    </row>
    <row r="32" spans="1:8">
      <c r="A32" s="77" t="s">
        <v>18</v>
      </c>
      <c r="B32" s="77"/>
      <c r="C32" s="77"/>
      <c r="D32" s="77"/>
      <c r="E32" s="77"/>
    </row>
    <row r="33" spans="1:5">
      <c r="A33" s="32"/>
      <c r="B33" s="32"/>
      <c r="C33" s="32"/>
      <c r="D33" s="32"/>
      <c r="E33" s="32"/>
    </row>
    <row r="34" spans="1:5">
      <c r="A34" s="32"/>
      <c r="B34" s="32"/>
      <c r="C34" s="32"/>
      <c r="D34" s="32"/>
      <c r="E34" s="32"/>
    </row>
    <row r="35" spans="1:5">
      <c r="A35" s="32"/>
      <c r="B35" s="32"/>
      <c r="C35" s="32"/>
      <c r="D35" s="32"/>
      <c r="E35" s="32"/>
    </row>
    <row r="36" spans="1:5">
      <c r="A36" s="82" t="s">
        <v>5</v>
      </c>
      <c r="B36" s="82"/>
      <c r="C36" s="82"/>
      <c r="D36" s="82"/>
      <c r="E36" s="82"/>
    </row>
    <row r="37" spans="1:5">
      <c r="A37" s="77" t="s">
        <v>18</v>
      </c>
      <c r="B37" s="77"/>
      <c r="C37" s="77"/>
      <c r="D37" s="77"/>
      <c r="E37" s="77"/>
    </row>
    <row r="38" spans="1:5">
      <c r="A38" s="85" t="s">
        <v>30</v>
      </c>
      <c r="B38" s="85"/>
      <c r="C38" s="85"/>
      <c r="D38" s="85"/>
      <c r="E38" s="5"/>
    </row>
    <row r="39" spans="1:5">
      <c r="B39" s="86" t="s">
        <v>19</v>
      </c>
      <c r="C39" s="86"/>
      <c r="D39" s="86"/>
      <c r="E39" s="6" t="s">
        <v>6</v>
      </c>
    </row>
    <row r="40" spans="1:5">
      <c r="A40" s="33"/>
      <c r="B40" s="33"/>
      <c r="C40" s="33"/>
      <c r="D40" s="33"/>
      <c r="E40" s="33"/>
    </row>
    <row r="41" spans="1:5">
      <c r="A41" s="87" t="s">
        <v>33</v>
      </c>
      <c r="B41" s="87"/>
      <c r="C41" s="87"/>
      <c r="D41" s="87"/>
      <c r="E41" s="5"/>
    </row>
    <row r="42" spans="1:5">
      <c r="B42" s="86" t="s">
        <v>19</v>
      </c>
      <c r="C42" s="86"/>
      <c r="D42" s="86"/>
      <c r="E42" s="6" t="s">
        <v>6</v>
      </c>
    </row>
    <row r="45" spans="1:5">
      <c r="A45" s="19" t="s">
        <v>36</v>
      </c>
    </row>
    <row r="46" spans="1:5">
      <c r="A46" s="13" t="s">
        <v>35</v>
      </c>
    </row>
    <row r="47" spans="1:5">
      <c r="A47" s="2" t="s">
        <v>42</v>
      </c>
      <c r="B47" s="15">
        <f>'1кв'!B51</f>
        <v>33165.85</v>
      </c>
    </row>
    <row r="48" spans="1:5" ht="14.45" customHeight="1">
      <c r="A48" s="20" t="s">
        <v>46</v>
      </c>
      <c r="B48" s="16"/>
    </row>
    <row r="49" spans="1:2">
      <c r="A49" s="2" t="s">
        <v>37</v>
      </c>
      <c r="B49" s="16">
        <v>27599.29</v>
      </c>
    </row>
    <row r="50" spans="1:2" ht="30">
      <c r="A50" s="35" t="s">
        <v>38</v>
      </c>
      <c r="B50" s="16">
        <f>E26</f>
        <v>17243.730000000003</v>
      </c>
    </row>
    <row r="51" spans="1:2">
      <c r="A51" s="17" t="s">
        <v>40</v>
      </c>
      <c r="B51" s="21">
        <f>B47+B49-B50</f>
        <v>43521.409999999996</v>
      </c>
    </row>
    <row r="52" spans="1:2">
      <c r="B52" s="18"/>
    </row>
  </sheetData>
  <mergeCells count="30">
    <mergeCell ref="B42:D42"/>
    <mergeCell ref="A20:E20"/>
    <mergeCell ref="A28:E28"/>
    <mergeCell ref="A29:E29"/>
    <mergeCell ref="A30:E30"/>
    <mergeCell ref="A31:E31"/>
    <mergeCell ref="A32:E32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4"/>
  <sheetViews>
    <sheetView view="pageBreakPreview" topLeftCell="A19" zoomScaleSheetLayoutView="100" workbookViewId="0">
      <selection activeCell="A26" sqref="A26"/>
    </sheetView>
  </sheetViews>
  <sheetFormatPr defaultColWidth="9.140625" defaultRowHeight="15"/>
  <cols>
    <col min="1" max="1" width="33.5703125" style="2" customWidth="1"/>
    <col min="2" max="2" width="20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3" customHeight="1">
      <c r="A2" s="74" t="s">
        <v>12</v>
      </c>
      <c r="B2" s="75"/>
      <c r="C2" s="75"/>
      <c r="D2" s="75"/>
      <c r="E2" s="75"/>
    </row>
    <row r="3" spans="1:5">
      <c r="A3" s="76" t="s">
        <v>54</v>
      </c>
      <c r="B3" s="76"/>
      <c r="C3" s="76"/>
      <c r="D3" s="76"/>
      <c r="E3" s="76"/>
    </row>
    <row r="4" spans="1:5" s="1" customFormat="1" ht="15.6" customHeight="1">
      <c r="A4" s="25" t="s">
        <v>13</v>
      </c>
      <c r="B4" s="4"/>
      <c r="C4" s="4"/>
      <c r="D4" s="81" t="s">
        <v>55</v>
      </c>
      <c r="E4" s="81"/>
    </row>
    <row r="5" spans="1:5">
      <c r="A5" s="37"/>
      <c r="B5" s="4"/>
      <c r="C5" s="4"/>
      <c r="D5" s="4"/>
      <c r="E5" s="4"/>
    </row>
    <row r="6" spans="1:5">
      <c r="A6" s="77" t="s">
        <v>0</v>
      </c>
      <c r="B6" s="77"/>
      <c r="C6" s="77"/>
      <c r="D6" s="77"/>
      <c r="E6" s="77"/>
    </row>
    <row r="7" spans="1:5">
      <c r="A7" s="78" t="s">
        <v>25</v>
      </c>
      <c r="B7" s="78"/>
      <c r="C7" s="78"/>
      <c r="D7" s="78"/>
      <c r="E7" s="78"/>
    </row>
    <row r="8" spans="1:5">
      <c r="A8" s="71" t="s">
        <v>1</v>
      </c>
      <c r="B8" s="71"/>
      <c r="C8" s="71"/>
      <c r="D8" s="71"/>
      <c r="E8" s="71"/>
    </row>
    <row r="9" spans="1:5">
      <c r="A9" s="77" t="s">
        <v>26</v>
      </c>
      <c r="B9" s="77"/>
      <c r="C9" s="77"/>
      <c r="D9" s="77"/>
      <c r="E9" s="77"/>
    </row>
    <row r="10" spans="1:5" ht="24.6" customHeight="1">
      <c r="A10" s="79" t="s">
        <v>14</v>
      </c>
      <c r="B10" s="80"/>
      <c r="C10" s="80"/>
      <c r="D10" s="80"/>
      <c r="E10" s="80"/>
    </row>
    <row r="11" spans="1:5">
      <c r="A11" s="77" t="s">
        <v>27</v>
      </c>
      <c r="B11" s="77"/>
      <c r="C11" s="77"/>
      <c r="D11" s="77"/>
      <c r="E11" s="77"/>
    </row>
    <row r="12" spans="1:5" ht="15.6" customHeight="1">
      <c r="A12" s="71" t="s">
        <v>15</v>
      </c>
      <c r="B12" s="72"/>
      <c r="C12" s="72"/>
      <c r="D12" s="72"/>
      <c r="E12" s="72"/>
    </row>
    <row r="13" spans="1:5" ht="12" customHeight="1">
      <c r="A13" s="77" t="s">
        <v>22</v>
      </c>
      <c r="B13" s="77"/>
      <c r="C13" s="77"/>
      <c r="D13" s="77"/>
      <c r="E13" s="77"/>
    </row>
    <row r="14" spans="1:5">
      <c r="A14" s="71" t="s">
        <v>2</v>
      </c>
      <c r="B14" s="72"/>
      <c r="C14" s="72"/>
      <c r="D14" s="72"/>
      <c r="E14" s="72"/>
    </row>
    <row r="15" spans="1:5">
      <c r="A15" s="77" t="s">
        <v>23</v>
      </c>
      <c r="B15" s="77"/>
      <c r="C15" s="77"/>
      <c r="D15" s="77"/>
      <c r="E15" s="77"/>
    </row>
    <row r="16" spans="1:5">
      <c r="A16" s="71" t="s">
        <v>16</v>
      </c>
      <c r="B16" s="72"/>
      <c r="C16" s="72"/>
      <c r="D16" s="72"/>
      <c r="E16" s="72"/>
    </row>
    <row r="17" spans="1:8" ht="27" customHeight="1">
      <c r="A17" s="77" t="s">
        <v>17</v>
      </c>
      <c r="B17" s="77"/>
      <c r="C17" s="77"/>
      <c r="D17" s="77"/>
      <c r="E17" s="77"/>
    </row>
    <row r="18" spans="1:8" ht="59.45" customHeight="1">
      <c r="A18" s="77" t="s">
        <v>28</v>
      </c>
      <c r="B18" s="77"/>
      <c r="C18" s="77"/>
      <c r="D18" s="77"/>
      <c r="E18" s="77"/>
    </row>
    <row r="19" spans="1:8" ht="29.45" customHeight="1">
      <c r="A19" s="83" t="s">
        <v>29</v>
      </c>
      <c r="B19" s="83"/>
      <c r="C19" s="83"/>
      <c r="D19" s="83"/>
      <c r="E19" s="83"/>
    </row>
    <row r="20" spans="1:8">
      <c r="A20" s="83"/>
      <c r="B20" s="83"/>
      <c r="C20" s="83"/>
      <c r="D20" s="83"/>
      <c r="E20" s="83"/>
      <c r="F20" s="2">
        <v>569.1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2" t="s">
        <v>44</v>
      </c>
      <c r="B22" s="9" t="s">
        <v>43</v>
      </c>
      <c r="C22" s="3" t="s">
        <v>4</v>
      </c>
      <c r="D22" s="3">
        <v>7.02</v>
      </c>
      <c r="E22" s="8">
        <f>D22*F20*G20</f>
        <v>11985.245999999999</v>
      </c>
    </row>
    <row r="23" spans="1:8">
      <c r="A23" s="7" t="s">
        <v>39</v>
      </c>
      <c r="B23" s="9" t="s">
        <v>24</v>
      </c>
      <c r="C23" s="3" t="s">
        <v>4</v>
      </c>
      <c r="D23" s="3">
        <v>3.9</v>
      </c>
      <c r="E23" s="8">
        <f>D23*F20*3</f>
        <v>6658.4700000000012</v>
      </c>
    </row>
    <row r="24" spans="1:8">
      <c r="A24" s="7" t="s">
        <v>31</v>
      </c>
      <c r="B24" s="9" t="s">
        <v>56</v>
      </c>
      <c r="C24" s="3" t="s">
        <v>32</v>
      </c>
      <c r="D24" s="3"/>
      <c r="E24" s="8">
        <f>2415+19354.87</f>
        <v>21769.87</v>
      </c>
    </row>
    <row r="25" spans="1:8" ht="15.75">
      <c r="A25" s="40" t="s">
        <v>62</v>
      </c>
      <c r="B25" s="9" t="s">
        <v>58</v>
      </c>
      <c r="C25" s="3" t="s">
        <v>59</v>
      </c>
      <c r="D25" s="3">
        <v>71</v>
      </c>
      <c r="E25" s="8">
        <f>D25*235.95</f>
        <v>16752.45</v>
      </c>
    </row>
    <row r="26" spans="1:8" ht="15.75">
      <c r="A26" s="30" t="s">
        <v>57</v>
      </c>
      <c r="B26" s="9" t="s">
        <v>58</v>
      </c>
      <c r="C26" s="3" t="s">
        <v>32</v>
      </c>
      <c r="D26" s="3"/>
      <c r="E26" s="8">
        <v>26139.94</v>
      </c>
    </row>
    <row r="27" spans="1:8" ht="17.25" customHeight="1">
      <c r="A27" s="30"/>
      <c r="B27" s="24"/>
      <c r="C27" s="4"/>
      <c r="D27" s="24"/>
      <c r="E27" s="8"/>
    </row>
    <row r="28" spans="1:8" s="13" customFormat="1" ht="15.75">
      <c r="A28" s="23" t="s">
        <v>41</v>
      </c>
      <c r="B28" s="10"/>
      <c r="C28" s="11"/>
      <c r="D28" s="11"/>
      <c r="E28" s="12">
        <f>SUM(E22:E27)</f>
        <v>83305.975999999995</v>
      </c>
    </row>
    <row r="30" spans="1:8" ht="31.5" customHeight="1">
      <c r="A30" s="84" t="s">
        <v>60</v>
      </c>
      <c r="B30" s="84"/>
      <c r="C30" s="84"/>
      <c r="D30" s="84"/>
      <c r="E30" s="84"/>
    </row>
    <row r="31" spans="1:8" ht="29.25" customHeight="1">
      <c r="A31" s="77" t="s">
        <v>21</v>
      </c>
      <c r="B31" s="77"/>
      <c r="C31" s="77"/>
      <c r="D31" s="77"/>
      <c r="E31" s="77"/>
    </row>
    <row r="32" spans="1:8">
      <c r="A32" s="77" t="s">
        <v>20</v>
      </c>
      <c r="B32" s="77"/>
      <c r="C32" s="77"/>
      <c r="D32" s="77"/>
      <c r="E32" s="77"/>
      <c r="F32" s="13"/>
      <c r="G32" s="13"/>
      <c r="H32" s="14"/>
    </row>
    <row r="33" spans="1:5" ht="30" customHeight="1">
      <c r="A33" s="77" t="s">
        <v>34</v>
      </c>
      <c r="B33" s="77"/>
      <c r="C33" s="77"/>
      <c r="D33" s="77"/>
      <c r="E33" s="77"/>
    </row>
    <row r="34" spans="1:5">
      <c r="A34" s="77" t="s">
        <v>18</v>
      </c>
      <c r="B34" s="77"/>
      <c r="C34" s="77"/>
      <c r="D34" s="77"/>
      <c r="E34" s="77"/>
    </row>
    <row r="35" spans="1:5">
      <c r="A35" s="38"/>
      <c r="B35" s="38"/>
      <c r="C35" s="38"/>
      <c r="D35" s="38"/>
      <c r="E35" s="38"/>
    </row>
    <row r="36" spans="1:5">
      <c r="A36" s="38"/>
      <c r="B36" s="38"/>
      <c r="C36" s="38"/>
      <c r="D36" s="38"/>
      <c r="E36" s="38"/>
    </row>
    <row r="37" spans="1:5">
      <c r="A37" s="38"/>
      <c r="B37" s="38"/>
      <c r="C37" s="38"/>
      <c r="D37" s="38"/>
      <c r="E37" s="38"/>
    </row>
    <row r="38" spans="1:5">
      <c r="A38" s="82" t="s">
        <v>5</v>
      </c>
      <c r="B38" s="82"/>
      <c r="C38" s="82"/>
      <c r="D38" s="82"/>
      <c r="E38" s="82"/>
    </row>
    <row r="39" spans="1:5">
      <c r="A39" s="77" t="s">
        <v>18</v>
      </c>
      <c r="B39" s="77"/>
      <c r="C39" s="77"/>
      <c r="D39" s="77"/>
      <c r="E39" s="77"/>
    </row>
    <row r="40" spans="1:5">
      <c r="A40" s="85" t="s">
        <v>30</v>
      </c>
      <c r="B40" s="85"/>
      <c r="C40" s="85"/>
      <c r="D40" s="85"/>
      <c r="E40" s="5"/>
    </row>
    <row r="41" spans="1:5">
      <c r="B41" s="86" t="s">
        <v>19</v>
      </c>
      <c r="C41" s="86"/>
      <c r="D41" s="86"/>
      <c r="E41" s="6" t="s">
        <v>6</v>
      </c>
    </row>
    <row r="42" spans="1:5">
      <c r="A42" s="36"/>
      <c r="B42" s="36"/>
      <c r="C42" s="36"/>
      <c r="D42" s="36"/>
      <c r="E42" s="36"/>
    </row>
    <row r="43" spans="1:5">
      <c r="A43" s="87" t="s">
        <v>33</v>
      </c>
      <c r="B43" s="87"/>
      <c r="C43" s="87"/>
      <c r="D43" s="87"/>
      <c r="E43" s="5"/>
    </row>
    <row r="44" spans="1:5">
      <c r="B44" s="86" t="s">
        <v>19</v>
      </c>
      <c r="C44" s="86"/>
      <c r="D44" s="86"/>
      <c r="E44" s="6" t="s">
        <v>6</v>
      </c>
    </row>
    <row r="47" spans="1:5">
      <c r="A47" s="19" t="s">
        <v>36</v>
      </c>
    </row>
    <row r="48" spans="1:5">
      <c r="A48" s="13" t="s">
        <v>35</v>
      </c>
    </row>
    <row r="49" spans="1:2">
      <c r="A49" s="2" t="s">
        <v>42</v>
      </c>
      <c r="B49" s="15">
        <f>'2кв'!B51</f>
        <v>43521.409999999996</v>
      </c>
    </row>
    <row r="50" spans="1:2" ht="14.45" customHeight="1">
      <c r="A50" s="20" t="s">
        <v>61</v>
      </c>
      <c r="B50" s="16"/>
    </row>
    <row r="51" spans="1:2">
      <c r="A51" s="2" t="s">
        <v>37</v>
      </c>
      <c r="B51" s="16">
        <v>30289.93</v>
      </c>
    </row>
    <row r="52" spans="1:2" ht="30">
      <c r="A52" s="39" t="s">
        <v>38</v>
      </c>
      <c r="B52" s="16">
        <f>E28</f>
        <v>83305.975999999995</v>
      </c>
    </row>
    <row r="53" spans="1:2">
      <c r="A53" s="17" t="s">
        <v>40</v>
      </c>
      <c r="B53" s="21">
        <f>B49+B51-B52</f>
        <v>-9494.6359999999986</v>
      </c>
    </row>
    <row r="54" spans="1:2">
      <c r="B54" s="18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0:E30"/>
    <mergeCell ref="A31:E31"/>
    <mergeCell ref="A32:E32"/>
    <mergeCell ref="A33:E33"/>
    <mergeCell ref="A34:E34"/>
    <mergeCell ref="A38:E38"/>
    <mergeCell ref="A39:E39"/>
    <mergeCell ref="A40:D40"/>
    <mergeCell ref="B41:D41"/>
    <mergeCell ref="A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34" zoomScaleSheetLayoutView="100" workbookViewId="0">
      <selection activeCell="B49" sqref="B49"/>
    </sheetView>
  </sheetViews>
  <sheetFormatPr defaultColWidth="9.140625" defaultRowHeight="15"/>
  <cols>
    <col min="1" max="1" width="33.5703125" style="2" customWidth="1"/>
    <col min="2" max="2" width="20.28515625" style="2" customWidth="1"/>
    <col min="3" max="3" width="13" style="2" customWidth="1"/>
    <col min="4" max="4" width="14.7109375" style="2" customWidth="1"/>
    <col min="5" max="5" width="15.140625" style="2" customWidth="1"/>
    <col min="6" max="7" width="9.140625" style="2"/>
    <col min="8" max="8" width="14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33" customHeight="1">
      <c r="A2" s="74" t="s">
        <v>12</v>
      </c>
      <c r="B2" s="75"/>
      <c r="C2" s="75"/>
      <c r="D2" s="75"/>
      <c r="E2" s="75"/>
    </row>
    <row r="3" spans="1:5">
      <c r="A3" s="76" t="s">
        <v>63</v>
      </c>
      <c r="B3" s="76"/>
      <c r="C3" s="76"/>
      <c r="D3" s="76"/>
      <c r="E3" s="76"/>
    </row>
    <row r="4" spans="1:5" s="1" customFormat="1" ht="15.6" customHeight="1">
      <c r="A4" s="25" t="s">
        <v>13</v>
      </c>
      <c r="B4" s="4"/>
      <c r="C4" s="4"/>
      <c r="D4" s="81" t="s">
        <v>64</v>
      </c>
      <c r="E4" s="81"/>
    </row>
    <row r="5" spans="1:5">
      <c r="A5" s="42"/>
      <c r="B5" s="4"/>
      <c r="C5" s="4"/>
      <c r="D5" s="4"/>
      <c r="E5" s="4"/>
    </row>
    <row r="6" spans="1:5">
      <c r="A6" s="77" t="s">
        <v>0</v>
      </c>
      <c r="B6" s="77"/>
      <c r="C6" s="77"/>
      <c r="D6" s="77"/>
      <c r="E6" s="77"/>
    </row>
    <row r="7" spans="1:5">
      <c r="A7" s="78" t="s">
        <v>25</v>
      </c>
      <c r="B7" s="78"/>
      <c r="C7" s="78"/>
      <c r="D7" s="78"/>
      <c r="E7" s="78"/>
    </row>
    <row r="8" spans="1:5">
      <c r="A8" s="71" t="s">
        <v>1</v>
      </c>
      <c r="B8" s="71"/>
      <c r="C8" s="71"/>
      <c r="D8" s="71"/>
      <c r="E8" s="71"/>
    </row>
    <row r="9" spans="1:5">
      <c r="A9" s="77" t="s">
        <v>26</v>
      </c>
      <c r="B9" s="77"/>
      <c r="C9" s="77"/>
      <c r="D9" s="77"/>
      <c r="E9" s="77"/>
    </row>
    <row r="10" spans="1:5" ht="24.6" customHeight="1">
      <c r="A10" s="79" t="s">
        <v>14</v>
      </c>
      <c r="B10" s="80"/>
      <c r="C10" s="80"/>
      <c r="D10" s="80"/>
      <c r="E10" s="80"/>
    </row>
    <row r="11" spans="1:5">
      <c r="A11" s="77" t="s">
        <v>27</v>
      </c>
      <c r="B11" s="77"/>
      <c r="C11" s="77"/>
      <c r="D11" s="77"/>
      <c r="E11" s="77"/>
    </row>
    <row r="12" spans="1:5" ht="15.6" customHeight="1">
      <c r="A12" s="71" t="s">
        <v>15</v>
      </c>
      <c r="B12" s="72"/>
      <c r="C12" s="72"/>
      <c r="D12" s="72"/>
      <c r="E12" s="72"/>
    </row>
    <row r="13" spans="1:5" ht="12" customHeight="1">
      <c r="A13" s="77" t="s">
        <v>22</v>
      </c>
      <c r="B13" s="77"/>
      <c r="C13" s="77"/>
      <c r="D13" s="77"/>
      <c r="E13" s="77"/>
    </row>
    <row r="14" spans="1:5">
      <c r="A14" s="71" t="s">
        <v>2</v>
      </c>
      <c r="B14" s="72"/>
      <c r="C14" s="72"/>
      <c r="D14" s="72"/>
      <c r="E14" s="72"/>
    </row>
    <row r="15" spans="1:5">
      <c r="A15" s="77" t="s">
        <v>23</v>
      </c>
      <c r="B15" s="77"/>
      <c r="C15" s="77"/>
      <c r="D15" s="77"/>
      <c r="E15" s="77"/>
    </row>
    <row r="16" spans="1:5">
      <c r="A16" s="71" t="s">
        <v>16</v>
      </c>
      <c r="B16" s="72"/>
      <c r="C16" s="72"/>
      <c r="D16" s="72"/>
      <c r="E16" s="72"/>
    </row>
    <row r="17" spans="1:8" ht="27" customHeight="1">
      <c r="A17" s="77" t="s">
        <v>17</v>
      </c>
      <c r="B17" s="77"/>
      <c r="C17" s="77"/>
      <c r="D17" s="77"/>
      <c r="E17" s="77"/>
    </row>
    <row r="18" spans="1:8" ht="59.45" customHeight="1">
      <c r="A18" s="77" t="s">
        <v>28</v>
      </c>
      <c r="B18" s="77"/>
      <c r="C18" s="77"/>
      <c r="D18" s="77"/>
      <c r="E18" s="77"/>
    </row>
    <row r="19" spans="1:8" ht="29.45" customHeight="1">
      <c r="A19" s="83" t="s">
        <v>29</v>
      </c>
      <c r="B19" s="83"/>
      <c r="C19" s="83"/>
      <c r="D19" s="83"/>
      <c r="E19" s="83"/>
    </row>
    <row r="20" spans="1:8">
      <c r="A20" s="83"/>
      <c r="B20" s="83"/>
      <c r="C20" s="83"/>
      <c r="D20" s="83"/>
      <c r="E20" s="83"/>
      <c r="F20" s="2">
        <v>569.1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2" t="s">
        <v>44</v>
      </c>
      <c r="B22" s="9" t="s">
        <v>43</v>
      </c>
      <c r="C22" s="3" t="s">
        <v>4</v>
      </c>
      <c r="D22" s="3">
        <v>7.02</v>
      </c>
      <c r="E22" s="8">
        <f>D22*F20*G20</f>
        <v>11985.245999999999</v>
      </c>
    </row>
    <row r="23" spans="1:8">
      <c r="A23" s="7" t="s">
        <v>39</v>
      </c>
      <c r="B23" s="9" t="s">
        <v>24</v>
      </c>
      <c r="C23" s="3" t="s">
        <v>4</v>
      </c>
      <c r="D23" s="3">
        <v>3.9</v>
      </c>
      <c r="E23" s="8">
        <f>D23*F20*3</f>
        <v>6658.4700000000012</v>
      </c>
    </row>
    <row r="24" spans="1:8">
      <c r="A24" s="7" t="s">
        <v>31</v>
      </c>
      <c r="B24" s="9" t="s">
        <v>65</v>
      </c>
      <c r="C24" s="3" t="s">
        <v>32</v>
      </c>
      <c r="D24" s="3"/>
      <c r="E24" s="8">
        <v>824.12</v>
      </c>
    </row>
    <row r="25" spans="1:8" ht="17.25" customHeight="1">
      <c r="A25" s="45" t="s">
        <v>66</v>
      </c>
      <c r="B25" s="24" t="s">
        <v>67</v>
      </c>
      <c r="C25" s="4" t="s">
        <v>59</v>
      </c>
      <c r="D25" s="24">
        <v>16</v>
      </c>
      <c r="E25" s="8">
        <f>16*235.95</f>
        <v>3775.2</v>
      </c>
    </row>
    <row r="26" spans="1:8" s="13" customFormat="1" ht="15.75">
      <c r="A26" s="23" t="s">
        <v>41</v>
      </c>
      <c r="B26" s="10"/>
      <c r="C26" s="11"/>
      <c r="D26" s="11"/>
      <c r="E26" s="12">
        <f>SUM(E22:E25)</f>
        <v>23243.036</v>
      </c>
    </row>
    <row r="28" spans="1:8" ht="31.5" customHeight="1">
      <c r="A28" s="84" t="s">
        <v>68</v>
      </c>
      <c r="B28" s="84"/>
      <c r="C28" s="84"/>
      <c r="D28" s="84"/>
      <c r="E28" s="84"/>
    </row>
    <row r="29" spans="1:8" ht="29.25" customHeight="1">
      <c r="A29" s="77" t="s">
        <v>21</v>
      </c>
      <c r="B29" s="77"/>
      <c r="C29" s="77"/>
      <c r="D29" s="77"/>
      <c r="E29" s="77"/>
    </row>
    <row r="30" spans="1:8">
      <c r="A30" s="77" t="s">
        <v>20</v>
      </c>
      <c r="B30" s="77"/>
      <c r="C30" s="77"/>
      <c r="D30" s="77"/>
      <c r="E30" s="77"/>
      <c r="F30" s="13"/>
      <c r="G30" s="13"/>
      <c r="H30" s="14"/>
    </row>
    <row r="31" spans="1:8" ht="30" customHeight="1">
      <c r="A31" s="77" t="s">
        <v>34</v>
      </c>
      <c r="B31" s="77"/>
      <c r="C31" s="77"/>
      <c r="D31" s="77"/>
      <c r="E31" s="77"/>
    </row>
    <row r="32" spans="1:8">
      <c r="A32" s="77" t="s">
        <v>18</v>
      </c>
      <c r="B32" s="77"/>
      <c r="C32" s="77"/>
      <c r="D32" s="77"/>
      <c r="E32" s="77"/>
    </row>
    <row r="33" spans="1:5">
      <c r="A33" s="43"/>
      <c r="B33" s="43"/>
      <c r="C33" s="43"/>
      <c r="D33" s="43"/>
      <c r="E33" s="43"/>
    </row>
    <row r="34" spans="1:5">
      <c r="A34" s="43"/>
      <c r="B34" s="43"/>
      <c r="C34" s="43"/>
      <c r="D34" s="43"/>
      <c r="E34" s="43"/>
    </row>
    <row r="35" spans="1:5">
      <c r="A35" s="43"/>
      <c r="B35" s="43"/>
      <c r="C35" s="43"/>
      <c r="D35" s="43"/>
      <c r="E35" s="43"/>
    </row>
    <row r="36" spans="1:5">
      <c r="A36" s="82" t="s">
        <v>5</v>
      </c>
      <c r="B36" s="82"/>
      <c r="C36" s="82"/>
      <c r="D36" s="82"/>
      <c r="E36" s="82"/>
    </row>
    <row r="37" spans="1:5">
      <c r="A37" s="77" t="s">
        <v>18</v>
      </c>
      <c r="B37" s="77"/>
      <c r="C37" s="77"/>
      <c r="D37" s="77"/>
      <c r="E37" s="77"/>
    </row>
    <row r="38" spans="1:5">
      <c r="A38" s="85" t="s">
        <v>30</v>
      </c>
      <c r="B38" s="85"/>
      <c r="C38" s="85"/>
      <c r="D38" s="85"/>
      <c r="E38" s="5"/>
    </row>
    <row r="39" spans="1:5">
      <c r="B39" s="86" t="s">
        <v>19</v>
      </c>
      <c r="C39" s="86"/>
      <c r="D39" s="86"/>
      <c r="E39" s="6" t="s">
        <v>6</v>
      </c>
    </row>
    <row r="40" spans="1:5">
      <c r="A40" s="41"/>
      <c r="B40" s="41"/>
      <c r="C40" s="41"/>
      <c r="D40" s="41"/>
      <c r="E40" s="41"/>
    </row>
    <row r="41" spans="1:5">
      <c r="A41" s="87" t="s">
        <v>33</v>
      </c>
      <c r="B41" s="87"/>
      <c r="C41" s="87"/>
      <c r="D41" s="87"/>
      <c r="E41" s="5"/>
    </row>
    <row r="42" spans="1:5">
      <c r="B42" s="86" t="s">
        <v>19</v>
      </c>
      <c r="C42" s="86"/>
      <c r="D42" s="86"/>
      <c r="E42" s="6" t="s">
        <v>6</v>
      </c>
    </row>
    <row r="45" spans="1:5">
      <c r="A45" s="19" t="s">
        <v>36</v>
      </c>
    </row>
    <row r="46" spans="1:5">
      <c r="A46" s="13" t="s">
        <v>35</v>
      </c>
    </row>
    <row r="47" spans="1:5">
      <c r="A47" s="2" t="s">
        <v>42</v>
      </c>
      <c r="B47" s="15">
        <f>'3кв'!B53</f>
        <v>-9494.6359999999986</v>
      </c>
    </row>
    <row r="48" spans="1:5" ht="14.45" customHeight="1">
      <c r="A48" s="20" t="s">
        <v>61</v>
      </c>
      <c r="B48" s="16"/>
    </row>
    <row r="49" spans="1:2">
      <c r="A49" s="2" t="s">
        <v>37</v>
      </c>
      <c r="B49" s="16">
        <v>34138.18</v>
      </c>
    </row>
    <row r="50" spans="1:2" ht="30">
      <c r="A50" s="44" t="s">
        <v>38</v>
      </c>
      <c r="B50" s="16">
        <f>E26</f>
        <v>23243.036</v>
      </c>
    </row>
    <row r="51" spans="1:2">
      <c r="A51" s="17" t="s">
        <v>40</v>
      </c>
      <c r="B51" s="21">
        <f>B47+B49-B50</f>
        <v>1400.5080000000016</v>
      </c>
    </row>
    <row r="52" spans="1:2">
      <c r="B52" s="18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8:E28"/>
    <mergeCell ref="A29:E29"/>
    <mergeCell ref="A30:E30"/>
    <mergeCell ref="A31:E31"/>
    <mergeCell ref="A32:E32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BreakPreview" topLeftCell="A19" zoomScaleSheetLayoutView="100" workbookViewId="0">
      <selection activeCell="A28" sqref="A28:XFD28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9" t="s">
        <v>69</v>
      </c>
      <c r="B1" s="89"/>
      <c r="C1" s="89"/>
      <c r="D1" s="46"/>
    </row>
    <row r="2" spans="1:5" ht="15.75">
      <c r="A2" s="90" t="s">
        <v>70</v>
      </c>
      <c r="B2" s="90"/>
      <c r="C2" s="90"/>
      <c r="D2" s="47"/>
    </row>
    <row r="3" spans="1:5" ht="15.75">
      <c r="A3" s="90" t="s">
        <v>71</v>
      </c>
      <c r="B3" s="90"/>
      <c r="C3" s="90"/>
      <c r="D3" s="47"/>
    </row>
    <row r="4" spans="1:5" ht="15.75">
      <c r="A4" s="89" t="s">
        <v>90</v>
      </c>
      <c r="B4" s="89"/>
      <c r="C4" s="89"/>
      <c r="D4" s="46"/>
    </row>
    <row r="5" spans="1:5" ht="15.75">
      <c r="A5" s="91"/>
      <c r="B5" s="91"/>
      <c r="C5" s="91"/>
      <c r="D5" s="1"/>
    </row>
    <row r="6" spans="1:5" ht="15.75">
      <c r="A6" s="47"/>
      <c r="B6" s="48" t="s">
        <v>72</v>
      </c>
      <c r="C6" s="49">
        <f>'1кв'!B47</f>
        <v>21459.27</v>
      </c>
      <c r="D6" s="50"/>
    </row>
    <row r="7" spans="1:5" ht="15.75">
      <c r="A7" s="51" t="s">
        <v>73</v>
      </c>
      <c r="B7" s="48" t="s">
        <v>91</v>
      </c>
      <c r="C7" s="49"/>
      <c r="D7" s="50"/>
    </row>
    <row r="8" spans="1:5" ht="15.75">
      <c r="B8" s="52" t="s">
        <v>74</v>
      </c>
      <c r="C8" s="53">
        <f>'1кв'!B49+'2кв'!B49+'3кв'!B51+'4кв'!B49</f>
        <v>120977.70999999999</v>
      </c>
      <c r="D8" s="54"/>
    </row>
    <row r="9" spans="1:5" ht="15.75">
      <c r="A9" s="55"/>
      <c r="B9" s="52" t="s">
        <v>75</v>
      </c>
      <c r="C9" s="56">
        <f>SUM(C8:C8)</f>
        <v>120977.70999999999</v>
      </c>
      <c r="D9" s="50"/>
    </row>
    <row r="10" spans="1:5" ht="15.75">
      <c r="A10" s="1"/>
      <c r="B10" s="88"/>
      <c r="C10" s="88"/>
      <c r="D10" s="57"/>
    </row>
    <row r="11" spans="1:5" ht="15.75">
      <c r="A11" s="58" t="s">
        <v>76</v>
      </c>
      <c r="B11" s="59" t="s">
        <v>44</v>
      </c>
      <c r="C11" s="60">
        <f>'1кв'!E22+'2кв'!E22+'3кв'!E22+'4кв'!E22</f>
        <v>46165.392</v>
      </c>
      <c r="D11" s="57"/>
    </row>
    <row r="12" spans="1:5" ht="15.75">
      <c r="A12" s="58"/>
      <c r="B12" s="7" t="s">
        <v>39</v>
      </c>
      <c r="C12" s="60">
        <f>'1кв'!E23+'2кв'!E23+'3кв'!E23+'4кв'!E23</f>
        <v>25609.500000000004</v>
      </c>
      <c r="D12" s="57"/>
    </row>
    <row r="13" spans="1:5" ht="15.75">
      <c r="A13" s="1"/>
      <c r="B13" s="7" t="s">
        <v>31</v>
      </c>
      <c r="C13" s="60">
        <f>'1кв'!E24+'2кв'!E24+'3кв'!E24+'4кв'!E24</f>
        <v>22593.989999999998</v>
      </c>
      <c r="D13" s="57"/>
      <c r="E13" s="61"/>
    </row>
    <row r="14" spans="1:5" ht="15.75">
      <c r="A14" s="58"/>
      <c r="B14" s="63" t="s">
        <v>92</v>
      </c>
      <c r="C14" s="62">
        <f>'3кв'!E25+'4кв'!E25</f>
        <v>20527.650000000001</v>
      </c>
      <c r="D14" s="57"/>
    </row>
    <row r="15" spans="1:5" ht="15.75">
      <c r="A15" s="58"/>
      <c r="B15" s="63" t="s">
        <v>77</v>
      </c>
      <c r="C15" s="62">
        <f>C17</f>
        <v>26139.94</v>
      </c>
      <c r="D15" s="57"/>
    </row>
    <row r="16" spans="1:5" ht="15.75">
      <c r="A16" s="58"/>
      <c r="B16" s="63" t="s">
        <v>78</v>
      </c>
      <c r="C16" s="62"/>
      <c r="D16" s="57"/>
    </row>
    <row r="17" spans="1:5" ht="15.75">
      <c r="A17" s="58"/>
      <c r="B17" s="69" t="s">
        <v>93</v>
      </c>
      <c r="C17" s="62">
        <f>'3кв'!E26</f>
        <v>26139.94</v>
      </c>
      <c r="D17" s="57"/>
    </row>
    <row r="18" spans="1:5" ht="14.25" customHeight="1">
      <c r="A18" s="58"/>
      <c r="B18" s="70"/>
      <c r="C18" s="70"/>
      <c r="D18" s="57"/>
    </row>
    <row r="19" spans="1:5" ht="15.75">
      <c r="A19" s="1"/>
      <c r="B19" s="64" t="s">
        <v>79</v>
      </c>
      <c r="C19" s="65">
        <f>SUM(C11:C15)</f>
        <v>141036.47200000001</v>
      </c>
      <c r="D19" s="57">
        <f>'[1]1кв'!E26+'[1]2кв'!E26+'[1]3кв'!E26+'[1]4кв'!E26</f>
        <v>41443.572</v>
      </c>
      <c r="E19" s="61"/>
    </row>
    <row r="20" spans="1:5" ht="15.75">
      <c r="A20" s="1"/>
      <c r="B20" s="66" t="s">
        <v>80</v>
      </c>
      <c r="C20" s="65">
        <f>C6+C9-C19</f>
        <v>1400.5079999999725</v>
      </c>
      <c r="D20" s="57"/>
    </row>
    <row r="21" spans="1:5" ht="15.75">
      <c r="A21" s="1"/>
      <c r="B21" s="51"/>
      <c r="C21" s="51"/>
      <c r="D21" s="57"/>
    </row>
    <row r="22" spans="1:5" ht="15.75">
      <c r="A22" s="1"/>
      <c r="B22" s="67" t="s">
        <v>81</v>
      </c>
      <c r="C22" s="67"/>
      <c r="D22" s="57"/>
    </row>
    <row r="23" spans="1:5" ht="15.75">
      <c r="A23" s="1"/>
      <c r="B23" s="67" t="s">
        <v>82</v>
      </c>
      <c r="C23" s="67">
        <v>11797.05</v>
      </c>
      <c r="D23" s="57"/>
    </row>
    <row r="24" spans="1:5" ht="15.75">
      <c r="A24" s="1"/>
      <c r="B24" s="68" t="s">
        <v>83</v>
      </c>
      <c r="C24" s="68">
        <v>15418.04</v>
      </c>
      <c r="D24" s="57"/>
    </row>
    <row r="25" spans="1:5" ht="15.75">
      <c r="A25" s="1"/>
      <c r="B25" s="67" t="s">
        <v>84</v>
      </c>
      <c r="C25" s="67">
        <f>C24-C23</f>
        <v>3620.9900000000016</v>
      </c>
      <c r="D25" s="57"/>
    </row>
    <row r="26" spans="1:5" ht="15.75">
      <c r="A26" s="1"/>
      <c r="B26" s="51"/>
      <c r="C26" s="51"/>
      <c r="D26" s="57"/>
    </row>
    <row r="27" spans="1:5" ht="15.75">
      <c r="A27" s="1"/>
      <c r="B27" s="51"/>
      <c r="C27" s="51"/>
      <c r="D27" s="57"/>
    </row>
    <row r="28" spans="1:5" ht="15.75">
      <c r="A28" s="1"/>
      <c r="B28" s="51"/>
      <c r="C28" s="51"/>
      <c r="D28" s="57"/>
    </row>
    <row r="29" spans="1:5" ht="15.75">
      <c r="A29" s="1"/>
      <c r="B29" s="51"/>
      <c r="C29" s="51"/>
      <c r="D29" s="57"/>
    </row>
    <row r="30" spans="1:5" ht="15.75">
      <c r="A30" s="1" t="s">
        <v>85</v>
      </c>
      <c r="B30" s="51" t="s">
        <v>86</v>
      </c>
      <c r="C30" s="51"/>
      <c r="D30" s="57"/>
    </row>
    <row r="31" spans="1:5" ht="15.75">
      <c r="A31" s="1"/>
      <c r="B31" s="51" t="s">
        <v>87</v>
      </c>
      <c r="C31" s="51"/>
      <c r="D31" s="57"/>
    </row>
    <row r="32" spans="1:5" ht="15.75">
      <c r="A32" s="1"/>
      <c r="B32" s="51" t="s">
        <v>88</v>
      </c>
      <c r="C32" s="51"/>
      <c r="D32" s="57"/>
    </row>
    <row r="33" spans="1:4" ht="15.75">
      <c r="A33" s="1"/>
      <c r="B33" s="51"/>
      <c r="C33" s="51"/>
      <c r="D33" s="57"/>
    </row>
    <row r="34" spans="1:4" ht="15.75">
      <c r="A34" s="1"/>
      <c r="B34" s="51"/>
      <c r="C34" s="51"/>
      <c r="D34" s="57"/>
    </row>
    <row r="35" spans="1:4" ht="15.75">
      <c r="A35" s="1"/>
      <c r="B35" s="51" t="s">
        <v>89</v>
      </c>
      <c r="C35" s="51"/>
      <c r="D35" s="57"/>
    </row>
    <row r="36" spans="1:4" ht="15.75">
      <c r="A36" s="1"/>
      <c r="B36" s="51"/>
      <c r="C36" s="51"/>
      <c r="D36" s="57"/>
    </row>
    <row r="37" spans="1:4" ht="15.75">
      <c r="A37" s="1"/>
      <c r="B37" s="51"/>
      <c r="C37" s="51"/>
      <c r="D37" s="57"/>
    </row>
    <row r="38" spans="1:4" ht="15.75">
      <c r="A38" s="1"/>
      <c r="B38" s="51"/>
      <c r="C38" s="51"/>
      <c r="D38" s="57"/>
    </row>
    <row r="39" spans="1:4" ht="15.75">
      <c r="A39" s="1"/>
      <c r="B39" s="51"/>
      <c r="C39" s="51"/>
      <c r="D39" s="57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2023-03-02T10:57:31Z</dcterms:modified>
</cp:coreProperties>
</file>