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codeName="ЭтаКнига" defaultThemeVersion="124226"/>
  <bookViews>
    <workbookView xWindow="240" yWindow="105" windowWidth="14805" windowHeight="8010" activeTab="4"/>
  </bookViews>
  <sheets>
    <sheet name="1кв" sheetId="19" r:id="rId1"/>
    <sheet name="2кв" sheetId="20" r:id="rId2"/>
    <sheet name="3 КВ" sheetId="21" r:id="rId3"/>
    <sheet name="4кв" sheetId="22" r:id="rId4"/>
    <sheet name="отчет" sheetId="23" r:id="rId5"/>
  </sheets>
  <definedNames>
    <definedName name="_xlnm.Print_Area" localSheetId="0">'1кв'!$A$1:$E$51</definedName>
    <definedName name="_xlnm.Print_Area" localSheetId="1">'2кв'!$A$1:$E$51</definedName>
    <definedName name="_xlnm.Print_Area" localSheetId="2">'3 КВ'!$A$1:$E$51</definedName>
    <definedName name="_xlnm.Print_Area" localSheetId="3">'4кв'!$A$1:$E$52</definedName>
    <definedName name="_xlnm.Print_Area" localSheetId="4">отчет!$A$1:$C$36</definedName>
  </definedNames>
  <calcPr calcId="124519"/>
</workbook>
</file>

<file path=xl/calcChain.xml><?xml version="1.0" encoding="utf-8"?>
<calcChain xmlns="http://schemas.openxmlformats.org/spreadsheetml/2006/main">
  <c r="C19" i="23"/>
  <c r="C16"/>
  <c r="C15"/>
  <c r="C14"/>
  <c r="C13"/>
  <c r="C12"/>
  <c r="C9"/>
  <c r="C8"/>
  <c r="C6"/>
  <c r="C27"/>
  <c r="C17"/>
  <c r="C10" l="1"/>
  <c r="C21"/>
  <c r="C22" l="1"/>
  <c r="B52" i="22"/>
  <c r="B47"/>
  <c r="E28"/>
  <c r="E25" l="1"/>
  <c r="B50" l="1"/>
  <c r="E24"/>
  <c r="E23"/>
  <c r="B51" s="1"/>
  <c r="B49" i="21" l="1"/>
  <c r="B46"/>
  <c r="E24" l="1"/>
  <c r="E23"/>
  <c r="E27" l="1"/>
  <c r="B50" s="1"/>
  <c r="B51" s="1"/>
  <c r="B46" i="20"/>
  <c r="E27"/>
  <c r="E26"/>
  <c r="B49"/>
  <c r="E24"/>
  <c r="E23"/>
  <c r="B50" l="1"/>
  <c r="B51" s="1"/>
  <c r="B49" i="19"/>
  <c r="E25"/>
  <c r="E24"/>
  <c r="E23"/>
  <c r="E27" s="1"/>
  <c r="B50" l="1"/>
  <c r="B51" s="1"/>
</calcChain>
</file>

<file path=xl/sharedStrings.xml><?xml version="1.0" encoding="utf-8"?>
<sst xmlns="http://schemas.openxmlformats.org/spreadsheetml/2006/main" count="259" uniqueCount="98">
  <si>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</si>
  <si>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</si>
  <si>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</si>
  <si>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</si>
  <si>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</si>
  <si>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</si>
  <si>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</si>
  <si>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</si>
  <si>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</si>
  <si>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</si>
  <si>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</si>
  <si>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</si>
  <si>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</si>
  <si>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</si>
  <si>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</si>
  <si>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</si>
  <si>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</si>
  <si>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</si>
  <si>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</si>
  <si>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</si>
  <si>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</si>
  <si>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</si>
  <si>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</si>
  <si>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</si>
  <si>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</si>
  <si>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Итого:</t>
  </si>
  <si>
    <t>г. Россошь, ул. Маршака, д. 55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</si>
  <si>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№3,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№29 от 29.03.2015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</si>
  <si>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№55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Маршака</t>
    </r>
  </si>
  <si>
    <t>Стоимость материалов</t>
  </si>
  <si>
    <t>1 квартал</t>
  </si>
  <si>
    <t>руб.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</si>
  <si>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</si>
  <si>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t>Настоящий Акт составлен в 2-х экземплярах, имеющий одинаковую юридическую силу, по одному для каждой Стороны.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</si>
  <si>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Стеценко Ивана Петровича</t>
    </r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</si>
  <si>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 в лице председателя совета дома Стеценко И.П.</t>
    </r>
  </si>
  <si>
    <t>Информация для собственников:</t>
  </si>
  <si>
    <t>Оплачено , руб</t>
  </si>
  <si>
    <t>Расходы по содержанию и тек.ремонту, руб.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</si>
  <si>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       от   01.07.2016 г.</t>
    </r>
  </si>
  <si>
    <t>Sдома=1642,2м2</t>
  </si>
  <si>
    <t xml:space="preserve">определена приложением № 9 к договору </t>
  </si>
  <si>
    <t xml:space="preserve">Итого остаток на конец  квартала </t>
  </si>
  <si>
    <t>интернет</t>
  </si>
  <si>
    <t xml:space="preserve">Остаток на начало квартала </t>
  </si>
  <si>
    <t xml:space="preserve">Общехозяйственные расходы </t>
  </si>
  <si>
    <t xml:space="preserve">Услуги по содержанию многоквартирного дома </t>
  </si>
  <si>
    <t xml:space="preserve">Обработка подъездов хлорсодержащими растворами опрыскивание 1 раз в неделю </t>
  </si>
  <si>
    <t>Предъявлено населению 100502,64 руб.</t>
  </si>
  <si>
    <t>за 1 квартал 2022 года</t>
  </si>
  <si>
    <t>"31" 03 2022 г.</t>
  </si>
  <si>
    <t xml:space="preserve">           2. Всего за период с "01" 01 2022 г. по "31" 03 2022 г. выполнено работ (оказано услуг) на общую сумму девяносто одна тысяча семьсот шестьдесят два рубля 30 копеек</t>
  </si>
  <si>
    <t>за 2 квартал 2022 года</t>
  </si>
  <si>
    <t>"30" 06 2022 г.</t>
  </si>
  <si>
    <t>2 квартал</t>
  </si>
  <si>
    <t>Разборка, заделка стояка КНС (кв.2,5)</t>
  </si>
  <si>
    <t>июнь</t>
  </si>
  <si>
    <t>ч/час</t>
  </si>
  <si>
    <t xml:space="preserve">           2. Всего за период с "01" 04 2022 г. по "30" 06 2022 г. выполнено работ (оказано услуг) на общую сумму девяносто три тысячи триста двадцать три рубля 53 копейки</t>
  </si>
  <si>
    <t>Sдома=1645,2м2</t>
  </si>
  <si>
    <t>за 3 квартал 2022 года</t>
  </si>
  <si>
    <t>"30" 09 2022 г.</t>
  </si>
  <si>
    <t>3 квартал</t>
  </si>
  <si>
    <t xml:space="preserve">           2. Всего за период с "01" 07 2022 г. по "30" 09 2022 г. выполнено работ (оказано услуг) на общую сумму девяносто четыре тысячи сто семьдесят один рубль 25 копеек</t>
  </si>
  <si>
    <t>Предъявлено населению 107694,81 руб.</t>
  </si>
  <si>
    <t>за 4 квартал 2022 года</t>
  </si>
  <si>
    <t>"31" 12   2022 г.</t>
  </si>
  <si>
    <t>4 квартал</t>
  </si>
  <si>
    <t>октябрь</t>
  </si>
  <si>
    <t>Установкам досок обьявления 3шт (кальк.)</t>
  </si>
  <si>
    <t xml:space="preserve">           2. Всего за период с "01" 10 2022 г. по "31" 12 2022 г. выполнено работ (оказано услуг) на общую сумму девяносто восемь  тысяч восемьсот  четырнадцать рублей 15 копеек</t>
  </si>
  <si>
    <t>ОТЧЕТ</t>
  </si>
  <si>
    <t>О ВЫПОЛНЕННЫХ РАБОТАХ И ДВИЖЕНИИ  СРЕДСТВ</t>
  </si>
  <si>
    <t>НА ЛИЦЕВОМ СЧЕТЕ  ЗА  период  с 01.01.2022г. по 31.12.2022г.</t>
  </si>
  <si>
    <t>Остаток на начало периода</t>
  </si>
  <si>
    <t xml:space="preserve">Доходы: </t>
  </si>
  <si>
    <t>в том числе:</t>
  </si>
  <si>
    <t>Оплачено в текущем периоде по квитанциям</t>
  </si>
  <si>
    <t>Итого доходов:</t>
  </si>
  <si>
    <t>Расходы:</t>
  </si>
  <si>
    <t>Обработка подъездов хлорсодержащими растворами опрыскивание 1 раз в неделю (1 квартал)</t>
  </si>
  <si>
    <t>работы по договору, всего</t>
  </si>
  <si>
    <t>Итого расходов</t>
  </si>
  <si>
    <t>Остаток средств на 01.01.2022</t>
  </si>
  <si>
    <t>Справочно:</t>
  </si>
  <si>
    <t>Задолженность населения по оплате на 01.01.2022г.</t>
  </si>
  <si>
    <t>Задолженность населения по оплате на 01.01.2023г.</t>
  </si>
  <si>
    <t>Прирост (+) / уменьшение (-) задолженности за год</t>
  </si>
  <si>
    <t xml:space="preserve">Получил: </t>
  </si>
  <si>
    <t>Отчет за 2022 год.</t>
  </si>
  <si>
    <t>Перечень предлагаемых работ на 2023 год.</t>
  </si>
  <si>
    <t>Предложение по структуре тарифа на 2023 год.</t>
  </si>
  <si>
    <t>_____________________________________________</t>
  </si>
  <si>
    <t>по ж.д. ул. Маршака, д. 55</t>
  </si>
  <si>
    <t>Начислено всего416394,9</t>
  </si>
  <si>
    <t xml:space="preserve">Оплачено за размещение оборудования в МОП интернет </t>
  </si>
  <si>
    <t>Непредвиденные работы 12 ч/ч</t>
  </si>
  <si>
    <t xml:space="preserve">   * Установкам досок обьявления 3шт (кальк.)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</si>
</sst>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#,##0.00_ ;\-#,##0.00\ "/>
    <numFmt numFmtId="165" formatCode="#,##0.00\ _₽"/>
    <numFmt numFmtId="166" formatCode="[$-419]General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6" fontId="13" fillId="0" borderId="0"/>
    <xf numFmtId="0" fontId="17" fillId="0" borderId="0"/>
    <xf numFmtId="0" fontId="18" fillId="0" borderId="0"/>
  </cellStyleXfs>
  <cellXfs count="8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0" fontId="12" fillId="0" borderId="0" xfId="0" applyFont="1"/>
    <xf numFmtId="39" fontId="7" fillId="0" borderId="0" xfId="1" applyNumberFormat="1" applyFont="1" applyAlignment="1"/>
    <xf numFmtId="39" fontId="4" fillId="0" borderId="0" xfId="1" applyNumberFormat="1" applyFont="1"/>
    <xf numFmtId="0" fontId="2" fillId="0" borderId="0" xfId="0" applyFont="1" applyAlignment="1">
      <alignment wrapText="1"/>
    </xf>
    <xf numFmtId="164" fontId="7" fillId="0" borderId="0" xfId="0" applyNumberFormat="1" applyFont="1"/>
    <xf numFmtId="165" fontId="4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4" fillId="0" borderId="4" xfId="0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5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5" fontId="7" fillId="0" borderId="1" xfId="1" applyNumberFormat="1" applyFont="1" applyBorder="1" applyAlignment="1">
      <alignment horizontal="center"/>
    </xf>
    <xf numFmtId="4" fontId="15" fillId="0" borderId="0" xfId="0" applyNumberFormat="1" applyFont="1"/>
    <xf numFmtId="0" fontId="3" fillId="0" borderId="0" xfId="0" applyFont="1" applyAlignment="1">
      <alignment horizontal="left"/>
    </xf>
    <xf numFmtId="49" fontId="4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/>
    <xf numFmtId="164" fontId="4" fillId="0" borderId="0" xfId="1" applyNumberFormat="1" applyFont="1" applyBorder="1"/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43" fontId="0" fillId="0" borderId="0" xfId="0" applyNumberFormat="1"/>
    <xf numFmtId="49" fontId="3" fillId="0" borderId="5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14" fillId="0" borderId="1" xfId="0" applyFont="1" applyBorder="1" applyAlignment="1">
      <alignment wrapText="1"/>
    </xf>
    <xf numFmtId="0" fontId="14" fillId="0" borderId="1" xfId="0" applyFont="1" applyFill="1" applyBorder="1" applyAlignment="1">
      <alignment wrapText="1"/>
    </xf>
    <xf numFmtId="49" fontId="3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4" fillId="2" borderId="1" xfId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164" fontId="4" fillId="0" borderId="1" xfId="1" applyNumberFormat="1" applyFont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5" fillId="0" borderId="0" xfId="0" applyFont="1" applyAlignment="1">
      <alignment horizontal="right" wrapText="1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left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1"/>
  <sheetViews>
    <sheetView view="pageBreakPreview" topLeftCell="A19" zoomScaleSheetLayoutView="100" workbookViewId="0">
      <selection activeCell="B51" sqref="B51"/>
    </sheetView>
  </sheetViews>
  <sheetFormatPr defaultColWidth="9.140625" defaultRowHeight="15"/>
  <cols>
    <col min="1" max="1" width="34.28515625" style="2" customWidth="1"/>
    <col min="2" max="2" width="20.28515625" style="2" customWidth="1"/>
    <col min="3" max="3" width="13" style="2" customWidth="1"/>
    <col min="4" max="4" width="14.7109375" style="2" customWidth="1"/>
    <col min="5" max="5" width="14.140625" style="2" customWidth="1"/>
    <col min="6" max="16384" width="9.140625" style="2"/>
  </cols>
  <sheetData>
    <row r="1" spans="1:5" ht="15.75">
      <c r="A1" s="74" t="s">
        <v>11</v>
      </c>
      <c r="B1" s="74"/>
      <c r="C1" s="74"/>
      <c r="D1" s="74"/>
      <c r="E1" s="74"/>
    </row>
    <row r="2" spans="1:5" ht="33" customHeight="1">
      <c r="A2" s="75" t="s">
        <v>12</v>
      </c>
      <c r="B2" s="76"/>
      <c r="C2" s="76"/>
      <c r="D2" s="76"/>
      <c r="E2" s="76"/>
    </row>
    <row r="3" spans="1:5">
      <c r="A3" s="77" t="s">
        <v>49</v>
      </c>
      <c r="B3" s="77"/>
      <c r="C3" s="77"/>
      <c r="D3" s="77"/>
      <c r="E3" s="77"/>
    </row>
    <row r="4" spans="1:5" s="1" customFormat="1" ht="15.6" customHeight="1">
      <c r="A4" s="22" t="s">
        <v>13</v>
      </c>
      <c r="B4" s="4"/>
      <c r="C4" s="4"/>
      <c r="D4" s="4"/>
      <c r="E4" s="23" t="s">
        <v>50</v>
      </c>
    </row>
    <row r="5" spans="1:5">
      <c r="A5" s="26"/>
      <c r="B5" s="4"/>
      <c r="C5" s="4"/>
      <c r="D5" s="4"/>
      <c r="E5" s="4"/>
    </row>
    <row r="6" spans="1:5">
      <c r="A6" s="65" t="s">
        <v>0</v>
      </c>
      <c r="B6" s="65"/>
      <c r="C6" s="65"/>
      <c r="D6" s="65"/>
      <c r="E6" s="65"/>
    </row>
    <row r="7" spans="1:5">
      <c r="A7" s="78" t="s">
        <v>26</v>
      </c>
      <c r="B7" s="78"/>
      <c r="C7" s="78"/>
      <c r="D7" s="78"/>
      <c r="E7" s="78"/>
    </row>
    <row r="8" spans="1:5">
      <c r="A8" s="70" t="s">
        <v>1</v>
      </c>
      <c r="B8" s="70"/>
      <c r="C8" s="70"/>
      <c r="D8" s="70"/>
      <c r="E8" s="70"/>
    </row>
    <row r="9" spans="1:5">
      <c r="A9" s="65" t="s">
        <v>34</v>
      </c>
      <c r="B9" s="65"/>
      <c r="C9" s="65"/>
      <c r="D9" s="65"/>
      <c r="E9" s="65"/>
    </row>
    <row r="10" spans="1:5" ht="27" customHeight="1">
      <c r="A10" s="79" t="s">
        <v>14</v>
      </c>
      <c r="B10" s="80"/>
      <c r="C10" s="80"/>
      <c r="D10" s="80"/>
      <c r="E10" s="80"/>
    </row>
    <row r="11" spans="1:5" ht="30" customHeight="1">
      <c r="A11" s="65" t="s">
        <v>27</v>
      </c>
      <c r="B11" s="65"/>
      <c r="C11" s="65"/>
      <c r="D11" s="65"/>
      <c r="E11" s="65"/>
    </row>
    <row r="12" spans="1:5">
      <c r="A12" s="70" t="s">
        <v>15</v>
      </c>
      <c r="B12" s="71"/>
      <c r="C12" s="71"/>
      <c r="D12" s="71"/>
      <c r="E12" s="71"/>
    </row>
    <row r="13" spans="1:5">
      <c r="A13" s="65" t="s">
        <v>22</v>
      </c>
      <c r="B13" s="65"/>
      <c r="C13" s="65"/>
      <c r="D13" s="65"/>
      <c r="E13" s="65"/>
    </row>
    <row r="14" spans="1:5" ht="11.25" customHeight="1">
      <c r="A14" s="70" t="s">
        <v>2</v>
      </c>
      <c r="B14" s="71"/>
      <c r="C14" s="71"/>
      <c r="D14" s="71"/>
      <c r="E14" s="71"/>
    </row>
    <row r="15" spans="1:5" ht="11.25" customHeight="1">
      <c r="A15" s="25"/>
      <c r="B15" s="26"/>
      <c r="C15" s="26"/>
      <c r="D15" s="26"/>
      <c r="E15" s="26"/>
    </row>
    <row r="16" spans="1:5">
      <c r="A16" s="65" t="s">
        <v>23</v>
      </c>
      <c r="B16" s="65"/>
      <c r="C16" s="65"/>
      <c r="D16" s="65"/>
      <c r="E16" s="65"/>
    </row>
    <row r="17" spans="1:7" ht="10.5" customHeight="1">
      <c r="A17" s="70" t="s">
        <v>16</v>
      </c>
      <c r="B17" s="71"/>
      <c r="C17" s="71"/>
      <c r="D17" s="71"/>
      <c r="E17" s="71"/>
    </row>
    <row r="18" spans="1:7" ht="30.75" customHeight="1">
      <c r="A18" s="65" t="s">
        <v>17</v>
      </c>
      <c r="B18" s="65"/>
      <c r="C18" s="65"/>
      <c r="D18" s="65"/>
      <c r="E18" s="65"/>
    </row>
    <row r="19" spans="1:7" ht="63.75" customHeight="1">
      <c r="A19" s="65" t="s">
        <v>39</v>
      </c>
      <c r="B19" s="65"/>
      <c r="C19" s="65"/>
      <c r="D19" s="65"/>
      <c r="E19" s="65"/>
    </row>
    <row r="20" spans="1:7" ht="33.75" customHeight="1">
      <c r="A20" s="72" t="s">
        <v>28</v>
      </c>
      <c r="B20" s="72"/>
      <c r="C20" s="72"/>
      <c r="D20" s="72"/>
      <c r="E20" s="72"/>
    </row>
    <row r="21" spans="1:7">
      <c r="A21" s="72"/>
      <c r="B21" s="72"/>
      <c r="C21" s="72"/>
      <c r="D21" s="72"/>
      <c r="E21" s="72"/>
      <c r="F21" s="2">
        <v>1642.2</v>
      </c>
      <c r="G21" s="2">
        <v>3</v>
      </c>
    </row>
    <row r="22" spans="1:7" ht="135">
      <c r="A22" s="3" t="s">
        <v>7</v>
      </c>
      <c r="B22" s="3" t="s">
        <v>10</v>
      </c>
      <c r="C22" s="3" t="s">
        <v>3</v>
      </c>
      <c r="D22" s="3" t="s">
        <v>9</v>
      </c>
      <c r="E22" s="3" t="s">
        <v>8</v>
      </c>
    </row>
    <row r="23" spans="1:7" ht="38.25">
      <c r="A23" s="21" t="s">
        <v>46</v>
      </c>
      <c r="B23" s="9" t="s">
        <v>41</v>
      </c>
      <c r="C23" s="3" t="s">
        <v>4</v>
      </c>
      <c r="D23" s="3">
        <v>14.06</v>
      </c>
      <c r="E23" s="20">
        <f>D23*F21*G21</f>
        <v>69267.996000000014</v>
      </c>
    </row>
    <row r="24" spans="1:7" ht="45">
      <c r="A24" s="7" t="s">
        <v>47</v>
      </c>
      <c r="B24" s="9" t="s">
        <v>30</v>
      </c>
      <c r="C24" s="3" t="s">
        <v>4</v>
      </c>
      <c r="D24" s="3"/>
      <c r="E24" s="8">
        <f>1233.18*3</f>
        <v>3699.54</v>
      </c>
    </row>
    <row r="25" spans="1:7">
      <c r="A25" s="7" t="s">
        <v>45</v>
      </c>
      <c r="B25" s="9" t="s">
        <v>24</v>
      </c>
      <c r="C25" s="3" t="s">
        <v>4</v>
      </c>
      <c r="D25" s="3">
        <v>3.6</v>
      </c>
      <c r="E25" s="8">
        <f>D25*F21*G21</f>
        <v>17735.760000000002</v>
      </c>
    </row>
    <row r="26" spans="1:7">
      <c r="A26" s="7" t="s">
        <v>29</v>
      </c>
      <c r="B26" s="9" t="s">
        <v>30</v>
      </c>
      <c r="C26" s="3" t="s">
        <v>31</v>
      </c>
      <c r="D26" s="3"/>
      <c r="E26" s="8">
        <v>1059</v>
      </c>
    </row>
    <row r="27" spans="1:7" s="14" customFormat="1" ht="14.25">
      <c r="A27" s="10" t="s">
        <v>25</v>
      </c>
      <c r="B27" s="11"/>
      <c r="C27" s="12"/>
      <c r="D27" s="12"/>
      <c r="E27" s="13">
        <f>SUM(E23:E26)</f>
        <v>91762.296000000002</v>
      </c>
    </row>
    <row r="29" spans="1:7" ht="30" customHeight="1">
      <c r="A29" s="73" t="s">
        <v>51</v>
      </c>
      <c r="B29" s="73"/>
      <c r="C29" s="73"/>
      <c r="D29" s="73"/>
      <c r="E29" s="73"/>
    </row>
    <row r="30" spans="1:7" ht="30" customHeight="1">
      <c r="A30" s="65" t="s">
        <v>21</v>
      </c>
      <c r="B30" s="65"/>
      <c r="C30" s="65"/>
      <c r="D30" s="65"/>
      <c r="E30" s="65"/>
    </row>
    <row r="31" spans="1:7">
      <c r="A31" s="65" t="s">
        <v>20</v>
      </c>
      <c r="B31" s="65"/>
      <c r="C31" s="65"/>
      <c r="D31" s="65"/>
      <c r="E31" s="65"/>
    </row>
    <row r="32" spans="1:7" ht="30" customHeight="1">
      <c r="A32" s="65" t="s">
        <v>33</v>
      </c>
      <c r="B32" s="65"/>
      <c r="C32" s="65"/>
      <c r="D32" s="65"/>
      <c r="E32" s="65"/>
    </row>
    <row r="33" spans="1:5">
      <c r="A33" s="65" t="s">
        <v>18</v>
      </c>
      <c r="B33" s="65"/>
      <c r="C33" s="65"/>
      <c r="D33" s="65"/>
      <c r="E33" s="65"/>
    </row>
    <row r="34" spans="1:5">
      <c r="A34" s="69" t="s">
        <v>5</v>
      </c>
      <c r="B34" s="69"/>
      <c r="C34" s="69"/>
      <c r="D34" s="69"/>
      <c r="E34" s="69"/>
    </row>
    <row r="35" spans="1:5">
      <c r="A35" s="65" t="s">
        <v>18</v>
      </c>
      <c r="B35" s="65"/>
      <c r="C35" s="65"/>
      <c r="D35" s="65"/>
      <c r="E35" s="65"/>
    </row>
    <row r="36" spans="1:5">
      <c r="A36" s="66" t="s">
        <v>32</v>
      </c>
      <c r="B36" s="66"/>
      <c r="C36" s="66"/>
      <c r="D36" s="66"/>
      <c r="E36" s="5"/>
    </row>
    <row r="37" spans="1:5">
      <c r="B37" s="67" t="s">
        <v>19</v>
      </c>
      <c r="C37" s="67"/>
      <c r="D37" s="67"/>
      <c r="E37" s="6" t="s">
        <v>6</v>
      </c>
    </row>
    <row r="38" spans="1:5">
      <c r="A38" s="25"/>
      <c r="B38" s="25"/>
      <c r="C38" s="25"/>
      <c r="D38" s="25"/>
      <c r="E38" s="25"/>
    </row>
    <row r="39" spans="1:5">
      <c r="A39" s="68" t="s">
        <v>35</v>
      </c>
      <c r="B39" s="68"/>
      <c r="C39" s="68"/>
      <c r="D39" s="68"/>
      <c r="E39" s="5"/>
    </row>
    <row r="40" spans="1:5">
      <c r="B40" s="67" t="s">
        <v>19</v>
      </c>
      <c r="C40" s="67"/>
      <c r="D40" s="67"/>
      <c r="E40" s="6" t="s">
        <v>6</v>
      </c>
    </row>
    <row r="44" spans="1:5">
      <c r="A44" s="2" t="s">
        <v>40</v>
      </c>
    </row>
    <row r="45" spans="1:5">
      <c r="A45" s="14" t="s">
        <v>36</v>
      </c>
    </row>
    <row r="46" spans="1:5">
      <c r="A46" s="2" t="s">
        <v>44</v>
      </c>
      <c r="B46" s="16">
        <v>-44841.82</v>
      </c>
    </row>
    <row r="47" spans="1:5">
      <c r="A47" s="18" t="s">
        <v>48</v>
      </c>
      <c r="B47" s="17"/>
    </row>
    <row r="48" spans="1:5">
      <c r="A48" s="2" t="s">
        <v>37</v>
      </c>
      <c r="B48" s="17">
        <v>98493.25</v>
      </c>
    </row>
    <row r="49" spans="1:2">
      <c r="A49" s="2" t="s">
        <v>43</v>
      </c>
      <c r="B49" s="17">
        <f>1050</f>
        <v>1050</v>
      </c>
    </row>
    <row r="50" spans="1:2" ht="30">
      <c r="A50" s="24" t="s">
        <v>38</v>
      </c>
      <c r="B50" s="17">
        <f>E27</f>
        <v>91762.296000000002</v>
      </c>
    </row>
    <row r="51" spans="1:2">
      <c r="A51" s="15" t="s">
        <v>42</v>
      </c>
      <c r="B51" s="19">
        <f>B46+B48-B50+B49</f>
        <v>-37060.866000000002</v>
      </c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34:E34"/>
    <mergeCell ref="A16:E16"/>
    <mergeCell ref="A17:E17"/>
    <mergeCell ref="A18:E18"/>
    <mergeCell ref="A19:E19"/>
    <mergeCell ref="A20:E20"/>
    <mergeCell ref="A21:E21"/>
    <mergeCell ref="A29:E29"/>
    <mergeCell ref="A30:E30"/>
    <mergeCell ref="A31:E31"/>
    <mergeCell ref="A32:E32"/>
    <mergeCell ref="A33:E33"/>
    <mergeCell ref="A35:E35"/>
    <mergeCell ref="A36:D36"/>
    <mergeCell ref="B37:D37"/>
    <mergeCell ref="A39:D39"/>
    <mergeCell ref="B40:D4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1"/>
  <sheetViews>
    <sheetView view="pageBreakPreview" topLeftCell="A19" zoomScaleSheetLayoutView="100" workbookViewId="0">
      <selection activeCell="D28" sqref="D28"/>
    </sheetView>
  </sheetViews>
  <sheetFormatPr defaultColWidth="9.140625" defaultRowHeight="15"/>
  <cols>
    <col min="1" max="1" width="34.28515625" style="2" customWidth="1"/>
    <col min="2" max="2" width="20.28515625" style="2" customWidth="1"/>
    <col min="3" max="3" width="13" style="2" customWidth="1"/>
    <col min="4" max="4" width="14.7109375" style="2" customWidth="1"/>
    <col min="5" max="5" width="14.140625" style="2" customWidth="1"/>
    <col min="6" max="16384" width="9.140625" style="2"/>
  </cols>
  <sheetData>
    <row r="1" spans="1:5" ht="15.75">
      <c r="A1" s="74" t="s">
        <v>11</v>
      </c>
      <c r="B1" s="74"/>
      <c r="C1" s="74"/>
      <c r="D1" s="74"/>
      <c r="E1" s="74"/>
    </row>
    <row r="2" spans="1:5" ht="33" customHeight="1">
      <c r="A2" s="75" t="s">
        <v>12</v>
      </c>
      <c r="B2" s="76"/>
      <c r="C2" s="76"/>
      <c r="D2" s="76"/>
      <c r="E2" s="76"/>
    </row>
    <row r="3" spans="1:5">
      <c r="A3" s="77" t="s">
        <v>52</v>
      </c>
      <c r="B3" s="77"/>
      <c r="C3" s="77"/>
      <c r="D3" s="77"/>
      <c r="E3" s="77"/>
    </row>
    <row r="4" spans="1:5" s="1" customFormat="1" ht="15.6" customHeight="1">
      <c r="A4" s="22" t="s">
        <v>13</v>
      </c>
      <c r="B4" s="4"/>
      <c r="C4" s="4"/>
      <c r="D4" s="81" t="s">
        <v>53</v>
      </c>
      <c r="E4" s="81"/>
    </row>
    <row r="5" spans="1:5">
      <c r="A5" s="29"/>
      <c r="B5" s="4"/>
      <c r="C5" s="4"/>
      <c r="D5" s="4"/>
      <c r="E5" s="4"/>
    </row>
    <row r="6" spans="1:5">
      <c r="A6" s="65" t="s">
        <v>0</v>
      </c>
      <c r="B6" s="65"/>
      <c r="C6" s="65"/>
      <c r="D6" s="65"/>
      <c r="E6" s="65"/>
    </row>
    <row r="7" spans="1:5">
      <c r="A7" s="78" t="s">
        <v>26</v>
      </c>
      <c r="B7" s="78"/>
      <c r="C7" s="78"/>
      <c r="D7" s="78"/>
      <c r="E7" s="78"/>
    </row>
    <row r="8" spans="1:5">
      <c r="A8" s="70" t="s">
        <v>1</v>
      </c>
      <c r="B8" s="70"/>
      <c r="C8" s="70"/>
      <c r="D8" s="70"/>
      <c r="E8" s="70"/>
    </row>
    <row r="9" spans="1:5">
      <c r="A9" s="65" t="s">
        <v>34</v>
      </c>
      <c r="B9" s="65"/>
      <c r="C9" s="65"/>
      <c r="D9" s="65"/>
      <c r="E9" s="65"/>
    </row>
    <row r="10" spans="1:5" ht="27" customHeight="1">
      <c r="A10" s="79" t="s">
        <v>14</v>
      </c>
      <c r="B10" s="80"/>
      <c r="C10" s="80"/>
      <c r="D10" s="80"/>
      <c r="E10" s="80"/>
    </row>
    <row r="11" spans="1:5" ht="30" customHeight="1">
      <c r="A11" s="65" t="s">
        <v>27</v>
      </c>
      <c r="B11" s="65"/>
      <c r="C11" s="65"/>
      <c r="D11" s="65"/>
      <c r="E11" s="65"/>
    </row>
    <row r="12" spans="1:5">
      <c r="A12" s="70" t="s">
        <v>15</v>
      </c>
      <c r="B12" s="71"/>
      <c r="C12" s="71"/>
      <c r="D12" s="71"/>
      <c r="E12" s="71"/>
    </row>
    <row r="13" spans="1:5">
      <c r="A13" s="65" t="s">
        <v>22</v>
      </c>
      <c r="B13" s="65"/>
      <c r="C13" s="65"/>
      <c r="D13" s="65"/>
      <c r="E13" s="65"/>
    </row>
    <row r="14" spans="1:5" ht="11.25" customHeight="1">
      <c r="A14" s="70" t="s">
        <v>2</v>
      </c>
      <c r="B14" s="71"/>
      <c r="C14" s="71"/>
      <c r="D14" s="71"/>
      <c r="E14" s="71"/>
    </row>
    <row r="15" spans="1:5" ht="11.25" customHeight="1">
      <c r="A15" s="28"/>
      <c r="B15" s="29"/>
      <c r="C15" s="29"/>
      <c r="D15" s="29"/>
      <c r="E15" s="29"/>
    </row>
    <row r="16" spans="1:5">
      <c r="A16" s="65" t="s">
        <v>23</v>
      </c>
      <c r="B16" s="65"/>
      <c r="C16" s="65"/>
      <c r="D16" s="65"/>
      <c r="E16" s="65"/>
    </row>
    <row r="17" spans="1:7" ht="10.5" customHeight="1">
      <c r="A17" s="70" t="s">
        <v>16</v>
      </c>
      <c r="B17" s="71"/>
      <c r="C17" s="71"/>
      <c r="D17" s="71"/>
      <c r="E17" s="71"/>
    </row>
    <row r="18" spans="1:7" ht="30.75" customHeight="1">
      <c r="A18" s="65" t="s">
        <v>17</v>
      </c>
      <c r="B18" s="65"/>
      <c r="C18" s="65"/>
      <c r="D18" s="65"/>
      <c r="E18" s="65"/>
    </row>
    <row r="19" spans="1:7" ht="63.75" customHeight="1">
      <c r="A19" s="65" t="s">
        <v>39</v>
      </c>
      <c r="B19" s="65"/>
      <c r="C19" s="65"/>
      <c r="D19" s="65"/>
      <c r="E19" s="65"/>
    </row>
    <row r="20" spans="1:7" ht="33.75" customHeight="1">
      <c r="A20" s="72" t="s">
        <v>28</v>
      </c>
      <c r="B20" s="72"/>
      <c r="C20" s="72"/>
      <c r="D20" s="72"/>
      <c r="E20" s="72"/>
    </row>
    <row r="21" spans="1:7">
      <c r="A21" s="72"/>
      <c r="B21" s="72"/>
      <c r="C21" s="72"/>
      <c r="D21" s="72"/>
      <c r="E21" s="72"/>
      <c r="F21" s="2">
        <v>1642.2</v>
      </c>
      <c r="G21" s="2">
        <v>3</v>
      </c>
    </row>
    <row r="22" spans="1:7" ht="135">
      <c r="A22" s="3" t="s">
        <v>7</v>
      </c>
      <c r="B22" s="3" t="s">
        <v>10</v>
      </c>
      <c r="C22" s="3" t="s">
        <v>3</v>
      </c>
      <c r="D22" s="3" t="s">
        <v>9</v>
      </c>
      <c r="E22" s="3" t="s">
        <v>8</v>
      </c>
    </row>
    <row r="23" spans="1:7" ht="38.25">
      <c r="A23" s="21" t="s">
        <v>46</v>
      </c>
      <c r="B23" s="9" t="s">
        <v>41</v>
      </c>
      <c r="C23" s="3" t="s">
        <v>4</v>
      </c>
      <c r="D23" s="3">
        <v>14.06</v>
      </c>
      <c r="E23" s="20">
        <f>D23*F21*G21</f>
        <v>69267.996000000014</v>
      </c>
    </row>
    <row r="24" spans="1:7">
      <c r="A24" s="7" t="s">
        <v>45</v>
      </c>
      <c r="B24" s="9" t="s">
        <v>24</v>
      </c>
      <c r="C24" s="3" t="s">
        <v>4</v>
      </c>
      <c r="D24" s="3">
        <v>3.6</v>
      </c>
      <c r="E24" s="8">
        <f>D24*F21*G21</f>
        <v>17735.760000000002</v>
      </c>
    </row>
    <row r="25" spans="1:7">
      <c r="A25" s="7" t="s">
        <v>29</v>
      </c>
      <c r="B25" s="9" t="s">
        <v>54</v>
      </c>
      <c r="C25" s="3" t="s">
        <v>31</v>
      </c>
      <c r="D25" s="3"/>
      <c r="E25" s="8">
        <v>3698.13</v>
      </c>
    </row>
    <row r="26" spans="1:7" ht="30">
      <c r="A26" s="33" t="s">
        <v>55</v>
      </c>
      <c r="B26" s="9" t="s">
        <v>56</v>
      </c>
      <c r="C26" s="3" t="s">
        <v>57</v>
      </c>
      <c r="D26" s="3">
        <v>12</v>
      </c>
      <c r="E26" s="8">
        <f>D26*218.47</f>
        <v>2621.64</v>
      </c>
    </row>
    <row r="27" spans="1:7" s="14" customFormat="1" ht="14.25">
      <c r="A27" s="10" t="s">
        <v>25</v>
      </c>
      <c r="B27" s="11"/>
      <c r="C27" s="12"/>
      <c r="D27" s="12"/>
      <c r="E27" s="13">
        <f>SUM(E23:E26)</f>
        <v>93323.526000000027</v>
      </c>
    </row>
    <row r="29" spans="1:7" ht="30" customHeight="1">
      <c r="A29" s="73" t="s">
        <v>58</v>
      </c>
      <c r="B29" s="73"/>
      <c r="C29" s="73"/>
      <c r="D29" s="73"/>
      <c r="E29" s="73"/>
    </row>
    <row r="30" spans="1:7" ht="30" customHeight="1">
      <c r="A30" s="65" t="s">
        <v>21</v>
      </c>
      <c r="B30" s="65"/>
      <c r="C30" s="65"/>
      <c r="D30" s="65"/>
      <c r="E30" s="65"/>
    </row>
    <row r="31" spans="1:7">
      <c r="A31" s="65" t="s">
        <v>20</v>
      </c>
      <c r="B31" s="65"/>
      <c r="C31" s="65"/>
      <c r="D31" s="65"/>
      <c r="E31" s="65"/>
    </row>
    <row r="32" spans="1:7" ht="30" customHeight="1">
      <c r="A32" s="65" t="s">
        <v>33</v>
      </c>
      <c r="B32" s="65"/>
      <c r="C32" s="65"/>
      <c r="D32" s="65"/>
      <c r="E32" s="65"/>
    </row>
    <row r="33" spans="1:5">
      <c r="A33" s="65" t="s">
        <v>18</v>
      </c>
      <c r="B33" s="65"/>
      <c r="C33" s="65"/>
      <c r="D33" s="65"/>
      <c r="E33" s="65"/>
    </row>
    <row r="34" spans="1:5">
      <c r="A34" s="69" t="s">
        <v>5</v>
      </c>
      <c r="B34" s="69"/>
      <c r="C34" s="69"/>
      <c r="D34" s="69"/>
      <c r="E34" s="69"/>
    </row>
    <row r="35" spans="1:5">
      <c r="A35" s="65" t="s">
        <v>18</v>
      </c>
      <c r="B35" s="65"/>
      <c r="C35" s="65"/>
      <c r="D35" s="65"/>
      <c r="E35" s="65"/>
    </row>
    <row r="36" spans="1:5">
      <c r="A36" s="66" t="s">
        <v>32</v>
      </c>
      <c r="B36" s="66"/>
      <c r="C36" s="66"/>
      <c r="D36" s="66"/>
      <c r="E36" s="5"/>
    </row>
    <row r="37" spans="1:5">
      <c r="B37" s="67" t="s">
        <v>19</v>
      </c>
      <c r="C37" s="67"/>
      <c r="D37" s="67"/>
      <c r="E37" s="6" t="s">
        <v>6</v>
      </c>
    </row>
    <row r="38" spans="1:5">
      <c r="A38" s="28"/>
      <c r="B38" s="28"/>
      <c r="C38" s="28"/>
      <c r="D38" s="28"/>
      <c r="E38" s="28"/>
    </row>
    <row r="39" spans="1:5">
      <c r="A39" s="68" t="s">
        <v>35</v>
      </c>
      <c r="B39" s="68"/>
      <c r="C39" s="68"/>
      <c r="D39" s="68"/>
      <c r="E39" s="5"/>
    </row>
    <row r="40" spans="1:5">
      <c r="B40" s="67" t="s">
        <v>19</v>
      </c>
      <c r="C40" s="67"/>
      <c r="D40" s="67"/>
      <c r="E40" s="6" t="s">
        <v>6</v>
      </c>
    </row>
    <row r="44" spans="1:5">
      <c r="A44" s="2" t="s">
        <v>40</v>
      </c>
    </row>
    <row r="45" spans="1:5">
      <c r="A45" s="14" t="s">
        <v>36</v>
      </c>
    </row>
    <row r="46" spans="1:5">
      <c r="A46" s="2" t="s">
        <v>44</v>
      </c>
      <c r="B46" s="16">
        <f>'1кв'!B51</f>
        <v>-37060.866000000002</v>
      </c>
    </row>
    <row r="47" spans="1:5">
      <c r="A47" s="18" t="s">
        <v>48</v>
      </c>
      <c r="B47" s="17"/>
    </row>
    <row r="48" spans="1:5">
      <c r="A48" s="2" t="s">
        <v>37</v>
      </c>
      <c r="B48" s="17">
        <v>96600.88</v>
      </c>
    </row>
    <row r="49" spans="1:2">
      <c r="A49" s="2" t="s">
        <v>43</v>
      </c>
      <c r="B49" s="17">
        <f>1050</f>
        <v>1050</v>
      </c>
    </row>
    <row r="50" spans="1:2" ht="30">
      <c r="A50" s="27" t="s">
        <v>38</v>
      </c>
      <c r="B50" s="17">
        <f>E27</f>
        <v>93323.526000000027</v>
      </c>
    </row>
    <row r="51" spans="1:2">
      <c r="A51" s="15" t="s">
        <v>42</v>
      </c>
      <c r="B51" s="19">
        <f>B46+B48-B50+B49</f>
        <v>-32733.512000000024</v>
      </c>
    </row>
  </sheetData>
  <mergeCells count="30">
    <mergeCell ref="A30:E30"/>
    <mergeCell ref="A31:E31"/>
    <mergeCell ref="A32:E32"/>
    <mergeCell ref="A1:E1"/>
    <mergeCell ref="A2:E2"/>
    <mergeCell ref="A3:E3"/>
    <mergeCell ref="A6:E6"/>
    <mergeCell ref="A7:E7"/>
    <mergeCell ref="D4:E4"/>
    <mergeCell ref="A18:E18"/>
    <mergeCell ref="A19:E19"/>
    <mergeCell ref="A20:E20"/>
    <mergeCell ref="A21:E21"/>
    <mergeCell ref="A29:E29"/>
    <mergeCell ref="A39:D39"/>
    <mergeCell ref="B40:D40"/>
    <mergeCell ref="A14:E14"/>
    <mergeCell ref="A8:E8"/>
    <mergeCell ref="A35:E35"/>
    <mergeCell ref="A36:D36"/>
    <mergeCell ref="B37:D37"/>
    <mergeCell ref="A9:E9"/>
    <mergeCell ref="A10:E10"/>
    <mergeCell ref="A11:E11"/>
    <mergeCell ref="A12:E12"/>
    <mergeCell ref="A13:E13"/>
    <mergeCell ref="A33:E33"/>
    <mergeCell ref="A34:E34"/>
    <mergeCell ref="A16:E16"/>
    <mergeCell ref="A17:E1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51"/>
  <sheetViews>
    <sheetView view="pageBreakPreview" topLeftCell="A19" zoomScaleSheetLayoutView="100" workbookViewId="0">
      <selection activeCell="B50" sqref="B50"/>
    </sheetView>
  </sheetViews>
  <sheetFormatPr defaultColWidth="9.140625" defaultRowHeight="15"/>
  <cols>
    <col min="1" max="1" width="34.28515625" style="2" customWidth="1"/>
    <col min="2" max="2" width="20.28515625" style="2" customWidth="1"/>
    <col min="3" max="3" width="13" style="2" customWidth="1"/>
    <col min="4" max="4" width="14.7109375" style="2" customWidth="1"/>
    <col min="5" max="5" width="14.140625" style="2" customWidth="1"/>
    <col min="6" max="16384" width="9.140625" style="2"/>
  </cols>
  <sheetData>
    <row r="1" spans="1:5" ht="15.75">
      <c r="A1" s="74" t="s">
        <v>11</v>
      </c>
      <c r="B1" s="74"/>
      <c r="C1" s="74"/>
      <c r="D1" s="74"/>
      <c r="E1" s="74"/>
    </row>
    <row r="2" spans="1:5" ht="33" customHeight="1">
      <c r="A2" s="75" t="s">
        <v>12</v>
      </c>
      <c r="B2" s="76"/>
      <c r="C2" s="76"/>
      <c r="D2" s="76"/>
      <c r="E2" s="76"/>
    </row>
    <row r="3" spans="1:5">
      <c r="A3" s="77" t="s">
        <v>60</v>
      </c>
      <c r="B3" s="77"/>
      <c r="C3" s="77"/>
      <c r="D3" s="77"/>
      <c r="E3" s="77"/>
    </row>
    <row r="4" spans="1:5" s="1" customFormat="1" ht="15.6" customHeight="1">
      <c r="A4" s="22" t="s">
        <v>13</v>
      </c>
      <c r="B4" s="4"/>
      <c r="C4" s="4"/>
      <c r="D4" s="81" t="s">
        <v>61</v>
      </c>
      <c r="E4" s="81"/>
    </row>
    <row r="5" spans="1:5">
      <c r="A5" s="31"/>
      <c r="B5" s="4"/>
      <c r="C5" s="4"/>
      <c r="D5" s="4"/>
      <c r="E5" s="4"/>
    </row>
    <row r="6" spans="1:5">
      <c r="A6" s="65" t="s">
        <v>0</v>
      </c>
      <c r="B6" s="65"/>
      <c r="C6" s="65"/>
      <c r="D6" s="65"/>
      <c r="E6" s="65"/>
    </row>
    <row r="7" spans="1:5">
      <c r="A7" s="78" t="s">
        <v>26</v>
      </c>
      <c r="B7" s="78"/>
      <c r="C7" s="78"/>
      <c r="D7" s="78"/>
      <c r="E7" s="78"/>
    </row>
    <row r="8" spans="1:5">
      <c r="A8" s="70" t="s">
        <v>1</v>
      </c>
      <c r="B8" s="70"/>
      <c r="C8" s="70"/>
      <c r="D8" s="70"/>
      <c r="E8" s="70"/>
    </row>
    <row r="9" spans="1:5">
      <c r="A9" s="65" t="s">
        <v>34</v>
      </c>
      <c r="B9" s="65"/>
      <c r="C9" s="65"/>
      <c r="D9" s="65"/>
      <c r="E9" s="65"/>
    </row>
    <row r="10" spans="1:5" ht="27" customHeight="1">
      <c r="A10" s="79" t="s">
        <v>14</v>
      </c>
      <c r="B10" s="80"/>
      <c r="C10" s="80"/>
      <c r="D10" s="80"/>
      <c r="E10" s="80"/>
    </row>
    <row r="11" spans="1:5" ht="30" customHeight="1">
      <c r="A11" s="65" t="s">
        <v>27</v>
      </c>
      <c r="B11" s="65"/>
      <c r="C11" s="65"/>
      <c r="D11" s="65"/>
      <c r="E11" s="65"/>
    </row>
    <row r="12" spans="1:5">
      <c r="A12" s="70" t="s">
        <v>15</v>
      </c>
      <c r="B12" s="71"/>
      <c r="C12" s="71"/>
      <c r="D12" s="71"/>
      <c r="E12" s="71"/>
    </row>
    <row r="13" spans="1:5">
      <c r="A13" s="65" t="s">
        <v>22</v>
      </c>
      <c r="B13" s="65"/>
      <c r="C13" s="65"/>
      <c r="D13" s="65"/>
      <c r="E13" s="65"/>
    </row>
    <row r="14" spans="1:5" ht="11.25" customHeight="1">
      <c r="A14" s="70" t="s">
        <v>2</v>
      </c>
      <c r="B14" s="71"/>
      <c r="C14" s="71"/>
      <c r="D14" s="71"/>
      <c r="E14" s="71"/>
    </row>
    <row r="15" spans="1:5" ht="11.25" customHeight="1">
      <c r="A15" s="30"/>
      <c r="B15" s="31"/>
      <c r="C15" s="31"/>
      <c r="D15" s="31"/>
      <c r="E15" s="31"/>
    </row>
    <row r="16" spans="1:5">
      <c r="A16" s="65" t="s">
        <v>23</v>
      </c>
      <c r="B16" s="65"/>
      <c r="C16" s="65"/>
      <c r="D16" s="65"/>
      <c r="E16" s="65"/>
    </row>
    <row r="17" spans="1:7" ht="10.5" customHeight="1">
      <c r="A17" s="70" t="s">
        <v>16</v>
      </c>
      <c r="B17" s="71"/>
      <c r="C17" s="71"/>
      <c r="D17" s="71"/>
      <c r="E17" s="71"/>
    </row>
    <row r="18" spans="1:7" ht="30.75" customHeight="1">
      <c r="A18" s="65" t="s">
        <v>17</v>
      </c>
      <c r="B18" s="65"/>
      <c r="C18" s="65"/>
      <c r="D18" s="65"/>
      <c r="E18" s="65"/>
    </row>
    <row r="19" spans="1:7" ht="63.75" customHeight="1">
      <c r="A19" s="65" t="s">
        <v>39</v>
      </c>
      <c r="B19" s="65"/>
      <c r="C19" s="65"/>
      <c r="D19" s="65"/>
      <c r="E19" s="65"/>
    </row>
    <row r="20" spans="1:7" ht="33.75" customHeight="1">
      <c r="A20" s="72" t="s">
        <v>28</v>
      </c>
      <c r="B20" s="72"/>
      <c r="C20" s="72"/>
      <c r="D20" s="72"/>
      <c r="E20" s="72"/>
    </row>
    <row r="21" spans="1:7">
      <c r="A21" s="72"/>
      <c r="B21" s="72"/>
      <c r="C21" s="72"/>
      <c r="D21" s="72"/>
      <c r="E21" s="72"/>
      <c r="F21" s="2">
        <v>1645.2</v>
      </c>
      <c r="G21" s="2">
        <v>3</v>
      </c>
    </row>
    <row r="22" spans="1:7" ht="135">
      <c r="A22" s="3" t="s">
        <v>7</v>
      </c>
      <c r="B22" s="3" t="s">
        <v>10</v>
      </c>
      <c r="C22" s="3" t="s">
        <v>3</v>
      </c>
      <c r="D22" s="3" t="s">
        <v>9</v>
      </c>
      <c r="E22" s="3" t="s">
        <v>8</v>
      </c>
    </row>
    <row r="23" spans="1:7" ht="38.25">
      <c r="A23" s="21" t="s">
        <v>46</v>
      </c>
      <c r="B23" s="9" t="s">
        <v>41</v>
      </c>
      <c r="C23" s="3" t="s">
        <v>4</v>
      </c>
      <c r="D23" s="3">
        <v>15.18</v>
      </c>
      <c r="E23" s="20">
        <f>D23*F21*G21</f>
        <v>74922.407999999996</v>
      </c>
    </row>
    <row r="24" spans="1:7">
      <c r="A24" s="7" t="s">
        <v>45</v>
      </c>
      <c r="B24" s="9" t="s">
        <v>24</v>
      </c>
      <c r="C24" s="3" t="s">
        <v>4</v>
      </c>
      <c r="D24" s="3">
        <v>3.9</v>
      </c>
      <c r="E24" s="8">
        <f>D24*F21*G21</f>
        <v>19248.84</v>
      </c>
    </row>
    <row r="25" spans="1:7">
      <c r="A25" s="7" t="s">
        <v>29</v>
      </c>
      <c r="B25" s="9" t="s">
        <v>62</v>
      </c>
      <c r="C25" s="3" t="s">
        <v>31</v>
      </c>
      <c r="D25" s="3"/>
      <c r="E25" s="8">
        <v>0</v>
      </c>
    </row>
    <row r="26" spans="1:7">
      <c r="A26" s="33"/>
      <c r="B26" s="9"/>
      <c r="C26" s="3"/>
      <c r="D26" s="3"/>
      <c r="E26" s="8"/>
    </row>
    <row r="27" spans="1:7" s="14" customFormat="1" ht="14.25">
      <c r="A27" s="10" t="s">
        <v>25</v>
      </c>
      <c r="B27" s="11"/>
      <c r="C27" s="12"/>
      <c r="D27" s="12"/>
      <c r="E27" s="13">
        <f>SUM(E23:E26)</f>
        <v>94171.247999999992</v>
      </c>
    </row>
    <row r="29" spans="1:7" ht="30" customHeight="1">
      <c r="A29" s="73" t="s">
        <v>63</v>
      </c>
      <c r="B29" s="73"/>
      <c r="C29" s="73"/>
      <c r="D29" s="73"/>
      <c r="E29" s="73"/>
    </row>
    <row r="30" spans="1:7" ht="30" customHeight="1">
      <c r="A30" s="65" t="s">
        <v>21</v>
      </c>
      <c r="B30" s="65"/>
      <c r="C30" s="65"/>
      <c r="D30" s="65"/>
      <c r="E30" s="65"/>
    </row>
    <row r="31" spans="1:7">
      <c r="A31" s="65" t="s">
        <v>20</v>
      </c>
      <c r="B31" s="65"/>
      <c r="C31" s="65"/>
      <c r="D31" s="65"/>
      <c r="E31" s="65"/>
    </row>
    <row r="32" spans="1:7" ht="30" customHeight="1">
      <c r="A32" s="65" t="s">
        <v>33</v>
      </c>
      <c r="B32" s="65"/>
      <c r="C32" s="65"/>
      <c r="D32" s="65"/>
      <c r="E32" s="65"/>
    </row>
    <row r="33" spans="1:5">
      <c r="A33" s="65" t="s">
        <v>18</v>
      </c>
      <c r="B33" s="65"/>
      <c r="C33" s="65"/>
      <c r="D33" s="65"/>
      <c r="E33" s="65"/>
    </row>
    <row r="34" spans="1:5">
      <c r="A34" s="69" t="s">
        <v>5</v>
      </c>
      <c r="B34" s="69"/>
      <c r="C34" s="69"/>
      <c r="D34" s="69"/>
      <c r="E34" s="69"/>
    </row>
    <row r="35" spans="1:5">
      <c r="A35" s="65" t="s">
        <v>18</v>
      </c>
      <c r="B35" s="65"/>
      <c r="C35" s="65"/>
      <c r="D35" s="65"/>
      <c r="E35" s="65"/>
    </row>
    <row r="36" spans="1:5">
      <c r="A36" s="66" t="s">
        <v>32</v>
      </c>
      <c r="B36" s="66"/>
      <c r="C36" s="66"/>
      <c r="D36" s="66"/>
      <c r="E36" s="5"/>
    </row>
    <row r="37" spans="1:5">
      <c r="B37" s="67" t="s">
        <v>19</v>
      </c>
      <c r="C37" s="67"/>
      <c r="D37" s="67"/>
      <c r="E37" s="6" t="s">
        <v>6</v>
      </c>
    </row>
    <row r="38" spans="1:5">
      <c r="A38" s="30"/>
      <c r="B38" s="30"/>
      <c r="C38" s="30"/>
      <c r="D38" s="30"/>
      <c r="E38" s="30"/>
    </row>
    <row r="39" spans="1:5">
      <c r="A39" s="68" t="s">
        <v>35</v>
      </c>
      <c r="B39" s="68"/>
      <c r="C39" s="68"/>
      <c r="D39" s="68"/>
      <c r="E39" s="5"/>
    </row>
    <row r="40" spans="1:5">
      <c r="B40" s="67" t="s">
        <v>19</v>
      </c>
      <c r="C40" s="67"/>
      <c r="D40" s="67"/>
      <c r="E40" s="6" t="s">
        <v>6</v>
      </c>
    </row>
    <row r="44" spans="1:5">
      <c r="A44" s="2" t="s">
        <v>59</v>
      </c>
    </row>
    <row r="45" spans="1:5">
      <c r="A45" s="14" t="s">
        <v>36</v>
      </c>
    </row>
    <row r="46" spans="1:5">
      <c r="A46" s="2" t="s">
        <v>44</v>
      </c>
      <c r="B46" s="16">
        <f>'2кв'!B51</f>
        <v>-32733.512000000024</v>
      </c>
    </row>
    <row r="47" spans="1:5">
      <c r="A47" s="18" t="s">
        <v>64</v>
      </c>
      <c r="B47" s="17"/>
    </row>
    <row r="48" spans="1:5">
      <c r="A48" s="2" t="s">
        <v>37</v>
      </c>
      <c r="B48" s="17">
        <v>104912.96000000001</v>
      </c>
    </row>
    <row r="49" spans="1:2">
      <c r="A49" s="2" t="s">
        <v>43</v>
      </c>
      <c r="B49" s="17">
        <f>350*3</f>
        <v>1050</v>
      </c>
    </row>
    <row r="50" spans="1:2" ht="30">
      <c r="A50" s="32" t="s">
        <v>38</v>
      </c>
      <c r="B50" s="17">
        <f>E27</f>
        <v>94171.247999999992</v>
      </c>
    </row>
    <row r="51" spans="1:2">
      <c r="A51" s="15" t="s">
        <v>42</v>
      </c>
      <c r="B51" s="19">
        <f>B46+B48-B50+B49</f>
        <v>-20941.800000000017</v>
      </c>
    </row>
  </sheetData>
  <mergeCells count="30">
    <mergeCell ref="B40:D40"/>
    <mergeCell ref="A21:E21"/>
    <mergeCell ref="A29:E29"/>
    <mergeCell ref="A30:E30"/>
    <mergeCell ref="A31:E31"/>
    <mergeCell ref="A32:E32"/>
    <mergeCell ref="A33:E33"/>
    <mergeCell ref="A34:E34"/>
    <mergeCell ref="A35:E35"/>
    <mergeCell ref="A36:D36"/>
    <mergeCell ref="B37:D37"/>
    <mergeCell ref="A39:D39"/>
    <mergeCell ref="A20:E20"/>
    <mergeCell ref="A8:E8"/>
    <mergeCell ref="A9:E9"/>
    <mergeCell ref="A10:E10"/>
    <mergeCell ref="A11:E11"/>
    <mergeCell ref="A12:E12"/>
    <mergeCell ref="A13:E13"/>
    <mergeCell ref="A14:E14"/>
    <mergeCell ref="A16:E16"/>
    <mergeCell ref="A17:E17"/>
    <mergeCell ref="A18:E18"/>
    <mergeCell ref="A19:E19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52"/>
  <sheetViews>
    <sheetView view="pageBreakPreview" topLeftCell="A35" zoomScaleSheetLayoutView="100" workbookViewId="0">
      <selection activeCell="A59" sqref="A59"/>
    </sheetView>
  </sheetViews>
  <sheetFormatPr defaultColWidth="9.140625" defaultRowHeight="15"/>
  <cols>
    <col min="1" max="1" width="34.28515625" style="2" customWidth="1"/>
    <col min="2" max="2" width="20.28515625" style="2" customWidth="1"/>
    <col min="3" max="3" width="13" style="2" customWidth="1"/>
    <col min="4" max="4" width="14.7109375" style="2" customWidth="1"/>
    <col min="5" max="5" width="14.140625" style="2" customWidth="1"/>
    <col min="6" max="16384" width="9.140625" style="2"/>
  </cols>
  <sheetData>
    <row r="1" spans="1:5" ht="15.75">
      <c r="A1" s="74" t="s">
        <v>11</v>
      </c>
      <c r="B1" s="74"/>
      <c r="C1" s="74"/>
      <c r="D1" s="74"/>
      <c r="E1" s="74"/>
    </row>
    <row r="2" spans="1:5" ht="33" customHeight="1">
      <c r="A2" s="75" t="s">
        <v>12</v>
      </c>
      <c r="B2" s="76"/>
      <c r="C2" s="76"/>
      <c r="D2" s="76"/>
      <c r="E2" s="76"/>
    </row>
    <row r="3" spans="1:5">
      <c r="A3" s="77" t="s">
        <v>65</v>
      </c>
      <c r="B3" s="77"/>
      <c r="C3" s="77"/>
      <c r="D3" s="77"/>
      <c r="E3" s="77"/>
    </row>
    <row r="4" spans="1:5" s="1" customFormat="1" ht="15.6" customHeight="1">
      <c r="A4" s="22" t="s">
        <v>13</v>
      </c>
      <c r="B4" s="4"/>
      <c r="C4" s="4"/>
      <c r="D4" s="81" t="s">
        <v>66</v>
      </c>
      <c r="E4" s="81"/>
    </row>
    <row r="5" spans="1:5">
      <c r="A5" s="35"/>
      <c r="B5" s="4"/>
      <c r="C5" s="4"/>
      <c r="D5" s="4"/>
      <c r="E5" s="4"/>
    </row>
    <row r="6" spans="1:5">
      <c r="A6" s="65" t="s">
        <v>0</v>
      </c>
      <c r="B6" s="65"/>
      <c r="C6" s="65"/>
      <c r="D6" s="65"/>
      <c r="E6" s="65"/>
    </row>
    <row r="7" spans="1:5">
      <c r="A7" s="78" t="s">
        <v>26</v>
      </c>
      <c r="B7" s="78"/>
      <c r="C7" s="78"/>
      <c r="D7" s="78"/>
      <c r="E7" s="78"/>
    </row>
    <row r="8" spans="1:5">
      <c r="A8" s="70" t="s">
        <v>1</v>
      </c>
      <c r="B8" s="70"/>
      <c r="C8" s="70"/>
      <c r="D8" s="70"/>
      <c r="E8" s="70"/>
    </row>
    <row r="9" spans="1:5">
      <c r="A9" s="65" t="s">
        <v>34</v>
      </c>
      <c r="B9" s="65"/>
      <c r="C9" s="65"/>
      <c r="D9" s="65"/>
      <c r="E9" s="65"/>
    </row>
    <row r="10" spans="1:5" ht="27" customHeight="1">
      <c r="A10" s="79" t="s">
        <v>14</v>
      </c>
      <c r="B10" s="80"/>
      <c r="C10" s="80"/>
      <c r="D10" s="80"/>
      <c r="E10" s="80"/>
    </row>
    <row r="11" spans="1:5" ht="30" customHeight="1">
      <c r="A11" s="65" t="s">
        <v>27</v>
      </c>
      <c r="B11" s="65"/>
      <c r="C11" s="65"/>
      <c r="D11" s="65"/>
      <c r="E11" s="65"/>
    </row>
    <row r="12" spans="1:5">
      <c r="A12" s="70" t="s">
        <v>15</v>
      </c>
      <c r="B12" s="71"/>
      <c r="C12" s="71"/>
      <c r="D12" s="71"/>
      <c r="E12" s="71"/>
    </row>
    <row r="13" spans="1:5">
      <c r="A13" s="65" t="s">
        <v>22</v>
      </c>
      <c r="B13" s="65"/>
      <c r="C13" s="65"/>
      <c r="D13" s="65"/>
      <c r="E13" s="65"/>
    </row>
    <row r="14" spans="1:5" ht="11.25" customHeight="1">
      <c r="A14" s="70" t="s">
        <v>2</v>
      </c>
      <c r="B14" s="71"/>
      <c r="C14" s="71"/>
      <c r="D14" s="71"/>
      <c r="E14" s="71"/>
    </row>
    <row r="15" spans="1:5" ht="11.25" customHeight="1">
      <c r="A15" s="34"/>
      <c r="B15" s="35"/>
      <c r="C15" s="35"/>
      <c r="D15" s="35"/>
      <c r="E15" s="35"/>
    </row>
    <row r="16" spans="1:5">
      <c r="A16" s="65" t="s">
        <v>23</v>
      </c>
      <c r="B16" s="65"/>
      <c r="C16" s="65"/>
      <c r="D16" s="65"/>
      <c r="E16" s="65"/>
    </row>
    <row r="17" spans="1:7" ht="10.5" customHeight="1">
      <c r="A17" s="70" t="s">
        <v>16</v>
      </c>
      <c r="B17" s="71"/>
      <c r="C17" s="71"/>
      <c r="D17" s="71"/>
      <c r="E17" s="71"/>
    </row>
    <row r="18" spans="1:7" ht="30.75" customHeight="1">
      <c r="A18" s="65" t="s">
        <v>17</v>
      </c>
      <c r="B18" s="65"/>
      <c r="C18" s="65"/>
      <c r="D18" s="65"/>
      <c r="E18" s="65"/>
    </row>
    <row r="19" spans="1:7" ht="63.75" customHeight="1">
      <c r="A19" s="65" t="s">
        <v>39</v>
      </c>
      <c r="B19" s="65"/>
      <c r="C19" s="65"/>
      <c r="D19" s="65"/>
      <c r="E19" s="65"/>
    </row>
    <row r="20" spans="1:7" ht="33.75" customHeight="1">
      <c r="A20" s="72" t="s">
        <v>28</v>
      </c>
      <c r="B20" s="72"/>
      <c r="C20" s="72"/>
      <c r="D20" s="72"/>
      <c r="E20" s="72"/>
    </row>
    <row r="21" spans="1:7">
      <c r="A21" s="72"/>
      <c r="B21" s="72"/>
      <c r="C21" s="72"/>
      <c r="D21" s="72"/>
      <c r="E21" s="72"/>
      <c r="F21" s="2">
        <v>1645.2</v>
      </c>
      <c r="G21" s="2">
        <v>3</v>
      </c>
    </row>
    <row r="22" spans="1:7" ht="135">
      <c r="A22" s="3" t="s">
        <v>7</v>
      </c>
      <c r="B22" s="3" t="s">
        <v>10</v>
      </c>
      <c r="C22" s="3" t="s">
        <v>3</v>
      </c>
      <c r="D22" s="3" t="s">
        <v>9</v>
      </c>
      <c r="E22" s="3" t="s">
        <v>8</v>
      </c>
    </row>
    <row r="23" spans="1:7" ht="38.25">
      <c r="A23" s="21" t="s">
        <v>46</v>
      </c>
      <c r="B23" s="9" t="s">
        <v>41</v>
      </c>
      <c r="C23" s="3" t="s">
        <v>4</v>
      </c>
      <c r="D23" s="3">
        <v>15.18</v>
      </c>
      <c r="E23" s="20">
        <f>D23*F21*G21</f>
        <v>74922.407999999996</v>
      </c>
    </row>
    <row r="24" spans="1:7">
      <c r="A24" s="7" t="s">
        <v>45</v>
      </c>
      <c r="B24" s="9" t="s">
        <v>24</v>
      </c>
      <c r="C24" s="3" t="s">
        <v>4</v>
      </c>
      <c r="D24" s="3">
        <v>3.9</v>
      </c>
      <c r="E24" s="8">
        <f>D24*F21*G21</f>
        <v>19248.84</v>
      </c>
    </row>
    <row r="25" spans="1:7">
      <c r="A25" s="7" t="s">
        <v>29</v>
      </c>
      <c r="B25" s="9" t="s">
        <v>67</v>
      </c>
      <c r="C25" s="3" t="s">
        <v>31</v>
      </c>
      <c r="D25" s="3"/>
      <c r="E25" s="8">
        <f>386+300</f>
        <v>686</v>
      </c>
    </row>
    <row r="26" spans="1:7" ht="30">
      <c r="A26" s="33" t="s">
        <v>69</v>
      </c>
      <c r="B26" s="9" t="s">
        <v>68</v>
      </c>
      <c r="C26" s="3" t="s">
        <v>31</v>
      </c>
      <c r="D26" s="3"/>
      <c r="E26" s="8">
        <v>3956.9</v>
      </c>
    </row>
    <row r="27" spans="1:7">
      <c r="A27" s="33"/>
      <c r="B27" s="9"/>
      <c r="C27" s="3"/>
      <c r="D27" s="3"/>
      <c r="E27" s="8"/>
    </row>
    <row r="28" spans="1:7" s="14" customFormat="1" ht="14.25">
      <c r="A28" s="10" t="s">
        <v>25</v>
      </c>
      <c r="B28" s="11"/>
      <c r="C28" s="12"/>
      <c r="D28" s="12"/>
      <c r="E28" s="13">
        <f>SUM(E23:E27)</f>
        <v>98814.147999999986</v>
      </c>
    </row>
    <row r="30" spans="1:7" ht="30" customHeight="1">
      <c r="A30" s="73" t="s">
        <v>70</v>
      </c>
      <c r="B30" s="73"/>
      <c r="C30" s="73"/>
      <c r="D30" s="73"/>
      <c r="E30" s="73"/>
    </row>
    <row r="31" spans="1:7" ht="30" customHeight="1">
      <c r="A31" s="65" t="s">
        <v>21</v>
      </c>
      <c r="B31" s="65"/>
      <c r="C31" s="65"/>
      <c r="D31" s="65"/>
      <c r="E31" s="65"/>
    </row>
    <row r="32" spans="1:7">
      <c r="A32" s="65" t="s">
        <v>20</v>
      </c>
      <c r="B32" s="65"/>
      <c r="C32" s="65"/>
      <c r="D32" s="65"/>
      <c r="E32" s="65"/>
    </row>
    <row r="33" spans="1:5" ht="30" customHeight="1">
      <c r="A33" s="65" t="s">
        <v>33</v>
      </c>
      <c r="B33" s="65"/>
      <c r="C33" s="65"/>
      <c r="D33" s="65"/>
      <c r="E33" s="65"/>
    </row>
    <row r="34" spans="1:5">
      <c r="A34" s="65" t="s">
        <v>18</v>
      </c>
      <c r="B34" s="65"/>
      <c r="C34" s="65"/>
      <c r="D34" s="65"/>
      <c r="E34" s="65"/>
    </row>
    <row r="35" spans="1:5">
      <c r="A35" s="69" t="s">
        <v>5</v>
      </c>
      <c r="B35" s="69"/>
      <c r="C35" s="69"/>
      <c r="D35" s="69"/>
      <c r="E35" s="69"/>
    </row>
    <row r="36" spans="1:5">
      <c r="A36" s="65" t="s">
        <v>18</v>
      </c>
      <c r="B36" s="65"/>
      <c r="C36" s="65"/>
      <c r="D36" s="65"/>
      <c r="E36" s="65"/>
    </row>
    <row r="37" spans="1:5">
      <c r="A37" s="66" t="s">
        <v>32</v>
      </c>
      <c r="B37" s="66"/>
      <c r="C37" s="66"/>
      <c r="D37" s="66"/>
      <c r="E37" s="5"/>
    </row>
    <row r="38" spans="1:5">
      <c r="B38" s="67" t="s">
        <v>19</v>
      </c>
      <c r="C38" s="67"/>
      <c r="D38" s="67"/>
      <c r="E38" s="6" t="s">
        <v>6</v>
      </c>
    </row>
    <row r="39" spans="1:5">
      <c r="A39" s="34"/>
      <c r="B39" s="34"/>
      <c r="C39" s="34"/>
      <c r="D39" s="34"/>
      <c r="E39" s="34"/>
    </row>
    <row r="40" spans="1:5">
      <c r="A40" s="68" t="s">
        <v>35</v>
      </c>
      <c r="B40" s="68"/>
      <c r="C40" s="68"/>
      <c r="D40" s="68"/>
      <c r="E40" s="5"/>
    </row>
    <row r="41" spans="1:5">
      <c r="B41" s="67" t="s">
        <v>19</v>
      </c>
      <c r="C41" s="67"/>
      <c r="D41" s="67"/>
      <c r="E41" s="6" t="s">
        <v>6</v>
      </c>
    </row>
    <row r="45" spans="1:5">
      <c r="A45" s="2" t="s">
        <v>59</v>
      </c>
    </row>
    <row r="46" spans="1:5">
      <c r="A46" s="14" t="s">
        <v>36</v>
      </c>
    </row>
    <row r="47" spans="1:5">
      <c r="A47" s="2" t="s">
        <v>44</v>
      </c>
      <c r="B47" s="16">
        <f>'3 КВ'!B51</f>
        <v>-20941.800000000017</v>
      </c>
    </row>
    <row r="48" spans="1:5">
      <c r="A48" s="18" t="s">
        <v>64</v>
      </c>
      <c r="B48" s="17"/>
    </row>
    <row r="49" spans="1:2">
      <c r="A49" s="2" t="s">
        <v>37</v>
      </c>
      <c r="B49" s="17">
        <v>102035.7</v>
      </c>
    </row>
    <row r="50" spans="1:2">
      <c r="A50" s="2" t="s">
        <v>43</v>
      </c>
      <c r="B50" s="17">
        <f>350*3</f>
        <v>1050</v>
      </c>
    </row>
    <row r="51" spans="1:2" ht="30">
      <c r="A51" s="36" t="s">
        <v>38</v>
      </c>
      <c r="B51" s="17">
        <f>E28</f>
        <v>98814.147999999986</v>
      </c>
    </row>
    <row r="52" spans="1:2">
      <c r="A52" s="15" t="s">
        <v>42</v>
      </c>
      <c r="B52" s="19">
        <f>B47+B49-B51+B50</f>
        <v>-16670.248000000007</v>
      </c>
    </row>
  </sheetData>
  <mergeCells count="30">
    <mergeCell ref="B41:D41"/>
    <mergeCell ref="A21:E21"/>
    <mergeCell ref="A30:E30"/>
    <mergeCell ref="A31:E31"/>
    <mergeCell ref="A32:E32"/>
    <mergeCell ref="A33:E33"/>
    <mergeCell ref="A34:E34"/>
    <mergeCell ref="A35:E35"/>
    <mergeCell ref="A36:E36"/>
    <mergeCell ref="A37:D37"/>
    <mergeCell ref="B38:D38"/>
    <mergeCell ref="A40:D40"/>
    <mergeCell ref="A20:E20"/>
    <mergeCell ref="A8:E8"/>
    <mergeCell ref="A9:E9"/>
    <mergeCell ref="A10:E10"/>
    <mergeCell ref="A11:E11"/>
    <mergeCell ref="A12:E12"/>
    <mergeCell ref="A13:E13"/>
    <mergeCell ref="A14:E14"/>
    <mergeCell ref="A16:E16"/>
    <mergeCell ref="A17:E17"/>
    <mergeCell ref="A18:E18"/>
    <mergeCell ref="A19:E19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8"/>
  <sheetViews>
    <sheetView tabSelected="1" view="pageBreakPreview" topLeftCell="A14" zoomScaleSheetLayoutView="100" workbookViewId="0">
      <selection activeCell="A30" sqref="A30:XFD30"/>
    </sheetView>
  </sheetViews>
  <sheetFormatPr defaultRowHeight="15"/>
  <cols>
    <col min="1" max="1" width="10.5703125" customWidth="1"/>
    <col min="2" max="2" width="56.710937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>
      <c r="A1" s="82" t="s">
        <v>71</v>
      </c>
      <c r="B1" s="82"/>
      <c r="C1" s="82"/>
      <c r="D1" s="37"/>
    </row>
    <row r="2" spans="1:5" ht="15.75">
      <c r="A2" s="83" t="s">
        <v>72</v>
      </c>
      <c r="B2" s="83"/>
      <c r="C2" s="83"/>
      <c r="D2" s="38"/>
    </row>
    <row r="3" spans="1:5" ht="15.75">
      <c r="A3" s="83" t="s">
        <v>73</v>
      </c>
      <c r="B3" s="83"/>
      <c r="C3" s="83"/>
      <c r="D3" s="38"/>
    </row>
    <row r="4" spans="1:5" ht="15.75">
      <c r="A4" s="82" t="s">
        <v>93</v>
      </c>
      <c r="B4" s="82"/>
      <c r="C4" s="82"/>
      <c r="D4" s="37"/>
    </row>
    <row r="5" spans="1:5" ht="15.75">
      <c r="A5" s="84"/>
      <c r="B5" s="84"/>
      <c r="C5" s="84"/>
      <c r="D5" s="1"/>
    </row>
    <row r="6" spans="1:5" ht="15.75">
      <c r="A6" s="38"/>
      <c r="B6" s="39" t="s">
        <v>74</v>
      </c>
      <c r="C6" s="40">
        <f>'1кв'!B46</f>
        <v>-44841.82</v>
      </c>
      <c r="D6" s="41"/>
    </row>
    <row r="7" spans="1:5" ht="15.75">
      <c r="A7" s="42" t="s">
        <v>75</v>
      </c>
      <c r="B7" s="39" t="s">
        <v>94</v>
      </c>
      <c r="C7" s="40"/>
      <c r="D7" s="41"/>
    </row>
    <row r="8" spans="1:5" ht="15.75">
      <c r="B8" s="44" t="s">
        <v>77</v>
      </c>
      <c r="C8" s="60">
        <f>'1кв'!B48+'2кв'!B48+'3 КВ'!B48+'4кв'!B49</f>
        <v>402042.79000000004</v>
      </c>
      <c r="D8" s="45"/>
    </row>
    <row r="9" spans="1:5">
      <c r="B9" s="46" t="s">
        <v>95</v>
      </c>
      <c r="C9" s="60">
        <f>'1кв'!B49+'2кв'!B49+'3 КВ'!B49+'4кв'!B50</f>
        <v>4200</v>
      </c>
      <c r="D9" s="45"/>
    </row>
    <row r="10" spans="1:5" ht="15.75">
      <c r="A10" s="47"/>
      <c r="B10" s="44" t="s">
        <v>78</v>
      </c>
      <c r="C10" s="48">
        <f>SUM(C8:C9)</f>
        <v>406242.79000000004</v>
      </c>
      <c r="D10" s="41"/>
    </row>
    <row r="11" spans="1:5" ht="15.75">
      <c r="A11" s="1"/>
      <c r="B11" s="85"/>
      <c r="C11" s="85"/>
      <c r="D11" s="49"/>
    </row>
    <row r="12" spans="1:5" ht="15.75">
      <c r="A12" s="50" t="s">
        <v>79</v>
      </c>
      <c r="B12" s="21" t="s">
        <v>46</v>
      </c>
      <c r="C12" s="61">
        <f>'1кв'!E23+'2кв'!E23+'3 КВ'!E23+'4кв'!E23</f>
        <v>288380.80800000002</v>
      </c>
      <c r="D12" s="49"/>
    </row>
    <row r="13" spans="1:5" ht="30">
      <c r="A13" s="50"/>
      <c r="B13" s="7" t="s">
        <v>80</v>
      </c>
      <c r="C13" s="61">
        <f>'1кв'!E24</f>
        <v>3699.54</v>
      </c>
      <c r="D13" s="49"/>
    </row>
    <row r="14" spans="1:5" ht="15.75">
      <c r="A14" s="50"/>
      <c r="B14" s="7" t="s">
        <v>45</v>
      </c>
      <c r="C14" s="61">
        <f>'1кв'!E25+'2кв'!E24+'3 КВ'!E24+'4кв'!E24</f>
        <v>73969.2</v>
      </c>
      <c r="D14" s="49"/>
    </row>
    <row r="15" spans="1:5" ht="15.75">
      <c r="A15" s="1"/>
      <c r="B15" s="7" t="s">
        <v>29</v>
      </c>
      <c r="C15" s="61">
        <f>'1кв'!E26+'2кв'!E25+'3 КВ'!E25+'4кв'!E25</f>
        <v>5443.13</v>
      </c>
      <c r="D15" s="49"/>
      <c r="E15" s="51"/>
    </row>
    <row r="16" spans="1:5" ht="15.75">
      <c r="A16" s="50"/>
      <c r="B16" s="52" t="s">
        <v>96</v>
      </c>
      <c r="C16" s="62">
        <f>'2кв'!E26</f>
        <v>2621.64</v>
      </c>
      <c r="D16" s="49"/>
    </row>
    <row r="17" spans="1:5" ht="15.75">
      <c r="A17" s="50"/>
      <c r="B17" s="53" t="s">
        <v>81</v>
      </c>
      <c r="C17" s="62">
        <f>SUM(C19:C20)</f>
        <v>3956.9</v>
      </c>
      <c r="D17" s="49"/>
    </row>
    <row r="18" spans="1:5" ht="15.75">
      <c r="A18" s="50"/>
      <c r="B18" s="43" t="s">
        <v>76</v>
      </c>
      <c r="C18" s="62"/>
      <c r="D18" s="49"/>
    </row>
    <row r="19" spans="1:5" ht="18" customHeight="1">
      <c r="A19" s="50"/>
      <c r="B19" s="54" t="s">
        <v>97</v>
      </c>
      <c r="C19" s="63">
        <f>'4кв'!E26</f>
        <v>3956.9</v>
      </c>
      <c r="D19" s="49"/>
    </row>
    <row r="20" spans="1:5" ht="15.75">
      <c r="A20" s="50"/>
      <c r="B20" s="55"/>
      <c r="C20" s="63"/>
      <c r="D20" s="49"/>
    </row>
    <row r="21" spans="1:5" ht="15.75">
      <c r="A21" s="1"/>
      <c r="B21" s="56" t="s">
        <v>82</v>
      </c>
      <c r="C21" s="64">
        <f>SUM(C12:C17)</f>
        <v>378071.21800000005</v>
      </c>
      <c r="D21" s="49"/>
      <c r="E21" s="51"/>
    </row>
    <row r="22" spans="1:5" ht="15.75">
      <c r="A22" s="1"/>
      <c r="B22" s="57" t="s">
        <v>83</v>
      </c>
      <c r="C22" s="64">
        <f>C6+C10-C21</f>
        <v>-16670.248000000021</v>
      </c>
      <c r="D22" s="49"/>
    </row>
    <row r="23" spans="1:5" ht="15.75">
      <c r="A23" s="1"/>
      <c r="B23" s="42"/>
      <c r="C23" s="42"/>
      <c r="D23" s="49"/>
    </row>
    <row r="24" spans="1:5" ht="15.75">
      <c r="A24" s="1"/>
      <c r="B24" s="58" t="s">
        <v>84</v>
      </c>
      <c r="C24" s="58"/>
      <c r="D24" s="49"/>
    </row>
    <row r="25" spans="1:5" ht="15.75">
      <c r="A25" s="1"/>
      <c r="B25" s="58" t="s">
        <v>85</v>
      </c>
      <c r="C25" s="58">
        <v>60960.480000000003</v>
      </c>
      <c r="D25" s="49"/>
    </row>
    <row r="26" spans="1:5" ht="15.75">
      <c r="A26" s="1"/>
      <c r="B26" s="59" t="s">
        <v>86</v>
      </c>
      <c r="C26" s="59">
        <v>75312.59</v>
      </c>
      <c r="D26" s="49"/>
    </row>
    <row r="27" spans="1:5" ht="15.75">
      <c r="A27" s="1"/>
      <c r="B27" s="58" t="s">
        <v>87</v>
      </c>
      <c r="C27" s="58">
        <f>C26-C25</f>
        <v>14352.109999999993</v>
      </c>
      <c r="D27" s="49"/>
    </row>
    <row r="28" spans="1:5" ht="15.75">
      <c r="A28" s="1"/>
      <c r="B28" s="42"/>
      <c r="C28" s="42"/>
      <c r="D28" s="49"/>
    </row>
    <row r="29" spans="1:5" ht="15.75">
      <c r="A29" s="1"/>
      <c r="B29" s="42"/>
      <c r="C29" s="42"/>
      <c r="D29" s="49"/>
    </row>
    <row r="30" spans="1:5" ht="15.75">
      <c r="A30" s="1"/>
      <c r="B30" s="42"/>
      <c r="C30" s="42"/>
      <c r="D30" s="49"/>
    </row>
    <row r="31" spans="1:5" ht="15.75">
      <c r="A31" s="1" t="s">
        <v>88</v>
      </c>
      <c r="B31" s="42" t="s">
        <v>89</v>
      </c>
      <c r="C31" s="42"/>
      <c r="D31" s="49"/>
    </row>
    <row r="32" spans="1:5" ht="15.75">
      <c r="A32" s="1"/>
      <c r="B32" s="42" t="s">
        <v>90</v>
      </c>
      <c r="C32" s="42"/>
      <c r="D32" s="49"/>
    </row>
    <row r="33" spans="1:4" ht="15.75">
      <c r="A33" s="1"/>
      <c r="B33" s="42" t="s">
        <v>91</v>
      </c>
      <c r="C33" s="42"/>
      <c r="D33" s="49"/>
    </row>
    <row r="34" spans="1:4" ht="15.75">
      <c r="A34" s="1"/>
      <c r="B34" s="42"/>
      <c r="C34" s="42"/>
      <c r="D34" s="49"/>
    </row>
    <row r="35" spans="1:4" ht="15.75">
      <c r="A35" s="1"/>
      <c r="B35" s="42"/>
      <c r="C35" s="42"/>
      <c r="D35" s="49"/>
    </row>
    <row r="36" spans="1:4" ht="15.75">
      <c r="A36" s="1"/>
      <c r="B36" s="42" t="s">
        <v>92</v>
      </c>
      <c r="C36" s="42"/>
      <c r="D36" s="49"/>
    </row>
    <row r="37" spans="1:4" ht="15.75">
      <c r="A37" s="1"/>
      <c r="B37" s="42"/>
      <c r="C37" s="42"/>
      <c r="D37" s="49"/>
    </row>
    <row r="38" spans="1:4" ht="15.75">
      <c r="A38" s="1"/>
      <c r="B38" s="42"/>
      <c r="C38" s="42"/>
      <c r="D38" s="49"/>
    </row>
  </sheetData>
  <mergeCells count="6">
    <mergeCell ref="B11:C11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 КВ</vt:lpstr>
      <vt:lpstr>4кв</vt:lpstr>
      <vt:lpstr>отчет</vt:lpstr>
      <vt:lpstr>'1кв'!Область_печати</vt:lpstr>
      <vt:lpstr>'2кв'!Область_печати</vt:lpstr>
      <vt:lpstr>'3 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2023-03-02T10:53:28Z</dcterms:modified>
</cp:coreProperties>
</file>