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filterPrivacy="1" defaultThemeVersion="124226"/>
  <bookViews>
    <workbookView xWindow="-120" yWindow="-120" windowWidth="19410" windowHeight="11010" activeTab="4"/>
  </bookViews>
  <sheets>
    <sheet name="1кв" sheetId="19" r:id="rId1"/>
    <sheet name="2кв" sheetId="20" r:id="rId2"/>
    <sheet name="3кв" sheetId="21" r:id="rId3"/>
    <sheet name="4кв" sheetId="22" r:id="rId4"/>
    <sheet name="отчет" sheetId="23" r:id="rId5"/>
  </sheets>
  <definedNames>
    <definedName name="_xlnm.Print_Area" localSheetId="0">'1кв'!$A$1:$E$53</definedName>
    <definedName name="_xlnm.Print_Area" localSheetId="1">'2кв'!$A$1:$E$54</definedName>
    <definedName name="_xlnm.Print_Area" localSheetId="2">'3кв'!$A$1:$E$55</definedName>
    <definedName name="_xlnm.Print_Area" localSheetId="3">'4кв'!$A$1:$E$57</definedName>
    <definedName name="_xlnm.Print_Area" localSheetId="4">отчет!$A$1:$C$48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57" i="22"/>
  <c r="B55" i="21"/>
  <c r="B54" i="20"/>
  <c r="B53" i="19"/>
  <c r="C14" i="23"/>
  <c r="C13"/>
  <c r="C12"/>
  <c r="D16"/>
  <c r="D34"/>
  <c r="C32"/>
  <c r="C31"/>
  <c r="C30"/>
  <c r="C28"/>
  <c r="C29"/>
  <c r="C25"/>
  <c r="C24"/>
  <c r="C22"/>
  <c r="C23"/>
  <c r="C21"/>
  <c r="C20"/>
  <c r="C19"/>
  <c r="C18"/>
  <c r="C15"/>
  <c r="C16" l="1"/>
  <c r="C26"/>
  <c r="C6"/>
  <c r="C40"/>
  <c r="C34" l="1"/>
  <c r="B50" i="22" l="1"/>
  <c r="E30"/>
  <c r="E29"/>
  <c r="B55"/>
  <c r="E24"/>
  <c r="E22"/>
  <c r="E33" l="1"/>
  <c r="B56" s="1"/>
  <c r="E31" i="21"/>
  <c r="E28"/>
  <c r="B50"/>
  <c r="B48"/>
  <c r="B53"/>
  <c r="E24"/>
  <c r="E22"/>
  <c r="B54" l="1"/>
  <c r="B48" i="20"/>
  <c r="B52"/>
  <c r="E24"/>
  <c r="E22"/>
  <c r="B53" l="1"/>
  <c r="E31"/>
  <c r="E30" i="19"/>
  <c r="B51"/>
  <c r="B49"/>
  <c r="E25" l="1"/>
  <c r="E23"/>
  <c r="E22"/>
  <c r="B52" l="1"/>
  <c r="E16" i="23"/>
  <c r="C35"/>
</calcChain>
</file>

<file path=xl/sharedStrings.xml><?xml version="1.0" encoding="utf-8"?>
<sst xmlns="http://schemas.openxmlformats.org/spreadsheetml/2006/main" count="341" uniqueCount="123">
  <si>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</si>
  <si>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</si>
  <si>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</si>
  <si>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</si>
  <si>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</si>
  <si>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</si>
  <si>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</si>
  <si>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Наименование вида работы
(услуги)2
</t>
  </si>
  <si>
    <t xml:space="preserve">Цена
выполненной работы (оказанной услуги), в рублях
</t>
  </si>
  <si>
    <t xml:space="preserve">Стоимость 3/
сметная стоимость 4 выполненной работы (оказанной услуги) за единицу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</si>
  <si>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</si>
  <si>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</si>
  <si>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</si>
  <si>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</si>
  <si>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 1)</t>
  </si>
  <si>
    <t xml:space="preserve">            (указывается решение общего собрания собственников помещений в многоквартирном доме либо доверенность, дата, номер)</t>
  </si>
  <si>
    <t xml:space="preserve">                                                                                                    (указывается Ф.И.О. уполномоченного лица, должность)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</si>
  <si>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</si>
  <si>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t xml:space="preserve"> </t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</si>
  <si>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</si>
  <si>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</si>
  <si>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</si>
  <si>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t>Услуги по дератизации и дезинфекции</t>
  </si>
  <si>
    <t>По заявке собственников или 4 раза в год</t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</si>
  <si>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</si>
  <si>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Шевченко Григория Александровича</t>
    </r>
  </si>
  <si>
    <t>постоянно</t>
  </si>
  <si>
    <t>Итого:</t>
  </si>
  <si>
    <t>Стоимость материалов</t>
  </si>
  <si>
    <t>руб.</t>
  </si>
  <si>
    <r>
      <t xml:space="preserve">Исполнитель - </t>
    </r>
    <r>
      <rPr>
        <b/>
        <sz val="11"/>
        <color theme="1"/>
        <rFont val="Times New Roman"/>
        <family val="1"/>
        <charset val="204"/>
      </rPr>
      <t>ООО ЖКХ "Локомотив", в лице директора Шевченко Г.А.</t>
    </r>
  </si>
  <si>
    <t>Настоящий Акт составлен в 2-х экземплярах, имеющий одинаковую юридическую силу, по одному для каждой Стороны.</t>
  </si>
  <si>
    <t>Информация для собственников:</t>
  </si>
  <si>
    <t xml:space="preserve">Итого остаток на конец квартала </t>
  </si>
  <si>
    <t>Работы по содержанию и тек. ремонту</t>
  </si>
  <si>
    <t>Остаток на начало квартала</t>
  </si>
  <si>
    <t>Услуги по содержанию многоквартирного дома ( без стоимости услуги проверки вентканалов, услуги дератизации и дезинсекции )</t>
  </si>
  <si>
    <t>определена приложением № 9 к договору</t>
  </si>
  <si>
    <t xml:space="preserve">Расходы по управлению МКД </t>
  </si>
  <si>
    <t>г. Россошь, ул. Маршака,37л</t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</si>
  <si>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1"/>
        <color theme="1"/>
        <rFont val="Times New Roman"/>
        <family val="1"/>
        <charset val="204"/>
      </rPr>
      <t>№</t>
    </r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</si>
  <si>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№37л </t>
    </r>
    <r>
      <rPr>
        <sz val="11"/>
        <color theme="1"/>
        <rFont val="Times New Roman"/>
        <family val="1"/>
        <charset val="204"/>
      </rPr>
      <t>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ул. Маршака</t>
    </r>
  </si>
  <si>
    <t>1 квартал</t>
  </si>
  <si>
    <r>
      <t xml:space="preserve">именуемый в дальнейшем "Заказчик", в лице </t>
    </r>
    <r>
      <rPr>
        <b/>
        <sz val="11"/>
        <color theme="1"/>
        <rFont val="Times New Roman"/>
        <family val="1"/>
        <charset val="204"/>
      </rPr>
      <t xml:space="preserve"> Мартыненко Константина Владимировича</t>
    </r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</si>
  <si>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>№ 54 ,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собственников №    от __________</t>
    </r>
  </si>
  <si>
    <r>
      <t xml:space="preserve">Заказчик - </t>
    </r>
    <r>
      <rPr>
        <b/>
        <sz val="10.5"/>
        <color theme="1"/>
        <rFont val="Times New Roman"/>
        <family val="1"/>
        <charset val="204"/>
      </rPr>
      <t>Собственники МКД, в лице председателя совета дома Мартыненко К.В.</t>
    </r>
  </si>
  <si>
    <t>Sдома=3382,2+ 270,6 гаражи=3652,8м2</t>
  </si>
  <si>
    <t>Оплачено ИП Гаврилин К.Д.</t>
  </si>
  <si>
    <t>холодная вода на СОИ</t>
  </si>
  <si>
    <t>электроэнергия на СОИ</t>
  </si>
  <si>
    <t>водоотведение на СОИ</t>
  </si>
  <si>
    <t>в т.ч. Оплачено ( в т.ч. Гаражи)</t>
  </si>
  <si>
    <t xml:space="preserve">Обработка подъездов хлорсодержащими растворами опрыскивание 1 раз в неделю </t>
  </si>
  <si>
    <t>Предъявлено населению 196905,69</t>
  </si>
  <si>
    <t xml:space="preserve">Оплачено за размещение оборудования в МОП интернет Квант-телеком </t>
  </si>
  <si>
    <t>за 1 квартал 2022 года</t>
  </si>
  <si>
    <t>"31" 03  2022 г.</t>
  </si>
  <si>
    <t xml:space="preserve">           2. Всего за период с "01" 01 2022 г. по "31" 03 2022 г. выполнено работ (оказано услуг) на общую сумму сто девяносто семь тысяч шестьсот восемьдесят семь рублей 22 копейки</t>
  </si>
  <si>
    <t>Sдома=3382,2+ 270,6 гаражи+121,8 нежил.подвал=3774,6м2</t>
  </si>
  <si>
    <t>в т.ч. Оплачено ( в т.ч. Гаражи и подвал)</t>
  </si>
  <si>
    <t>2 квартал</t>
  </si>
  <si>
    <t>Предъявлено населению 195842,98</t>
  </si>
  <si>
    <t>поверка ОПУ ХВС</t>
  </si>
  <si>
    <t>май</t>
  </si>
  <si>
    <t>Реконструкция качелей, установка стенда</t>
  </si>
  <si>
    <t xml:space="preserve">           2. Всего за период с "01" 04 2022 г. по "30" 06 2022 г. выполнено работ (оказано услуг) на общую сумму двести шестнадцать тысяч семьсот шестьдесят семь рублей 27 копеек</t>
  </si>
  <si>
    <t>за 2 квартал 2022 года</t>
  </si>
  <si>
    <t>"30" 06 2022 г.</t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</si>
  <si>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>№ 54 ,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собственников №1 от 19.06.2020 г. __________</t>
    </r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</si>
  <si>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1"/>
        <color theme="1"/>
        <rFont val="Times New Roman"/>
        <family val="1"/>
        <charset val="204"/>
      </rPr>
      <t>№ 2 от 01.02.2019 г.</t>
    </r>
  </si>
  <si>
    <t>за 3 квартал 2022 года</t>
  </si>
  <si>
    <t>"30" 09 2022 г.</t>
  </si>
  <si>
    <t>3 квартал</t>
  </si>
  <si>
    <t>Единовременный сбор монтаж забора (195093)</t>
  </si>
  <si>
    <t>Монтаж системы видеонаблюдения</t>
  </si>
  <si>
    <t>сентябрь</t>
  </si>
  <si>
    <t>Монтаж забора (смета)</t>
  </si>
  <si>
    <t xml:space="preserve">           2. Всего за период с "01" 07 2022 г. по "30" 09 2022 г. выполнено работ (оказано услуг) на общую сумму шестьсот девяносто восемь тысяч девятьсот пятьдесят семь рублей 11 копеек</t>
  </si>
  <si>
    <t>за 4 квартал 2022 года</t>
  </si>
  <si>
    <t>"31" 12 2022 г.</t>
  </si>
  <si>
    <t>Ремонт ворот (кв.11)</t>
  </si>
  <si>
    <t>Установка кодового замка</t>
  </si>
  <si>
    <t>Монтаж освещения калиток (кв.2) (смета)</t>
  </si>
  <si>
    <t>октябрь</t>
  </si>
  <si>
    <t>ноябрь</t>
  </si>
  <si>
    <t>ч/ч</t>
  </si>
  <si>
    <t>4 квартал</t>
  </si>
  <si>
    <t xml:space="preserve">           2. Всего за период с "01" 10 2022 г. по "31" 12 2022 г. выполнено работ (оказано услуг) на общую сумму двести тридцать пять тысяч двести шестьдесят один рубль 55 копеек</t>
  </si>
  <si>
    <t>Единовременный сбор монтаж забора (196320)</t>
  </si>
  <si>
    <t>Предъявлено населению 228814,86</t>
  </si>
  <si>
    <t>ОТЧЕТ</t>
  </si>
  <si>
    <t>О ВЫПОЛНЕННЫХ РАБОТАХ И ДВИЖЕНИИ  СРЕДСТВ</t>
  </si>
  <si>
    <t>НА ЛИЦЕВОМ СЧЕТЕ  ЗА  период  с 01.01.2022г. по 31.12.2022г.</t>
  </si>
  <si>
    <t>Остаток на начало периода</t>
  </si>
  <si>
    <t xml:space="preserve">Доходы: </t>
  </si>
  <si>
    <t>в том числе:</t>
  </si>
  <si>
    <t>Итого доходов:</t>
  </si>
  <si>
    <t>Расходы:</t>
  </si>
  <si>
    <t xml:space="preserve">Услуги по содержанию многоквартирного дома </t>
  </si>
  <si>
    <t>Обработка подъездов хлорсодержащими растворами опрыскивание 1 раз в неделю (1 квартал)</t>
  </si>
  <si>
    <t>работы по договору, всего</t>
  </si>
  <si>
    <t>Итого расходов</t>
  </si>
  <si>
    <t>Остаток средств на 01.01.2022</t>
  </si>
  <si>
    <t>Справочно:</t>
  </si>
  <si>
    <t>Задолженность населения по оплате на 01.01.2022г.</t>
  </si>
  <si>
    <t>Задолженность населения по оплате на 01.01.2023г.</t>
  </si>
  <si>
    <t>Прирост (+) / уменьшение (-) задолженности за год</t>
  </si>
  <si>
    <t xml:space="preserve">Получил: </t>
  </si>
  <si>
    <t>Отчет за 2022 год.</t>
  </si>
  <si>
    <t>Перечень предлагаемых работ на 2023 год.</t>
  </si>
  <si>
    <t>Предложение по структуре тарифа на 2023 год.</t>
  </si>
  <si>
    <t>_____________________________________________</t>
  </si>
  <si>
    <t>по ж.д. ул. Маршака, д. 37л</t>
  </si>
  <si>
    <t>Начислено всего 831170,93</t>
  </si>
  <si>
    <t>* холодная вода на СОИ - 14026,55</t>
  </si>
  <si>
    <t>* электроэнергия на СОИ-28080,62</t>
  </si>
  <si>
    <t>* водоотведение на СОИ- 17440,73</t>
  </si>
  <si>
    <t>Непредвиденные работы 5,5 ч/ч</t>
  </si>
  <si>
    <t xml:space="preserve">   * Поверка ОПУ ХВС</t>
  </si>
  <si>
    <t xml:space="preserve">   * Реконструкция качелей, установка стендов (13% стоимости)</t>
  </si>
  <si>
    <t xml:space="preserve">   * Монтаж системы видеонаблюдения</t>
  </si>
  <si>
    <t xml:space="preserve">   * Монтаж забора (смета)</t>
  </si>
  <si>
    <t xml:space="preserve">   * Монтаж освещения калиток (кв.2) (смета)</t>
  </si>
</sst>
</file>

<file path=xl/styles.xml><?xml version="1.0" encoding="utf-8"?>
<styleSheet xmlns="http://schemas.openxmlformats.org/spreadsheetml/2006/main">
  <numFmts count="4">
    <numFmt numFmtId="43" formatCode="_-* #,##0.00\ _₽_-;\-* #,##0.00\ _₽_-;_-* &quot;-&quot;??\ _₽_-;_-@_-"/>
    <numFmt numFmtId="164" formatCode="#,##0.00_ ;\-#,##0.00\ "/>
    <numFmt numFmtId="165" formatCode="[$-419]General"/>
    <numFmt numFmtId="166" formatCode="#,##0.00\ _₽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.5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sz val="11"/>
      <color rgb="FF000000"/>
      <name val="Calibri"/>
      <family val="2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3" fillId="0" borderId="0"/>
    <xf numFmtId="0" fontId="14" fillId="0" borderId="0"/>
    <xf numFmtId="165" fontId="15" fillId="0" borderId="0"/>
  </cellStyleXfs>
  <cellXfs count="90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wrapText="1"/>
    </xf>
    <xf numFmtId="0" fontId="6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3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3" fontId="7" fillId="0" borderId="1" xfId="1" applyFont="1" applyBorder="1" applyAlignment="1">
      <alignment horizontal="center" vertical="center" wrapText="1"/>
    </xf>
    <xf numFmtId="0" fontId="7" fillId="0" borderId="0" xfId="0" applyFont="1"/>
    <xf numFmtId="164" fontId="7" fillId="0" borderId="0" xfId="1" applyNumberFormat="1" applyFont="1"/>
    <xf numFmtId="164" fontId="4" fillId="0" borderId="0" xfId="1" applyNumberFormat="1" applyFont="1"/>
    <xf numFmtId="0" fontId="12" fillId="0" borderId="0" xfId="0" applyFont="1"/>
    <xf numFmtId="164" fontId="7" fillId="0" borderId="0" xfId="0" applyNumberFormat="1" applyFont="1"/>
    <xf numFmtId="0" fontId="3" fillId="0" borderId="1" xfId="0" applyFont="1" applyBorder="1" applyAlignment="1">
      <alignment wrapText="1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horizontal="right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Border="1" applyAlignment="1">
      <alignment wrapText="1"/>
    </xf>
    <xf numFmtId="2" fontId="4" fillId="0" borderId="1" xfId="1" applyNumberFormat="1" applyFont="1" applyBorder="1" applyAlignment="1">
      <alignment vertical="center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16" fillId="0" borderId="1" xfId="0" applyFont="1" applyBorder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16" fillId="0" borderId="4" xfId="0" applyFont="1" applyBorder="1" applyAlignment="1">
      <alignment wrapText="1"/>
    </xf>
    <xf numFmtId="0" fontId="17" fillId="0" borderId="4" xfId="0" applyFont="1" applyBorder="1" applyAlignment="1">
      <alignment wrapText="1"/>
    </xf>
    <xf numFmtId="0" fontId="18" fillId="0" borderId="0" xfId="0" applyFont="1" applyAlignment="1"/>
    <xf numFmtId="0" fontId="3" fillId="0" borderId="0" xfId="0" applyFont="1" applyAlignment="1"/>
    <xf numFmtId="49" fontId="3" fillId="0" borderId="1" xfId="0" applyNumberFormat="1" applyFont="1" applyBorder="1"/>
    <xf numFmtId="166" fontId="7" fillId="0" borderId="1" xfId="1" applyNumberFormat="1" applyFont="1" applyBorder="1" applyAlignment="1">
      <alignment horizontal="center"/>
    </xf>
    <xf numFmtId="4" fontId="18" fillId="0" borderId="0" xfId="0" applyNumberFormat="1" applyFont="1"/>
    <xf numFmtId="0" fontId="3" fillId="0" borderId="0" xfId="0" applyFont="1" applyAlignment="1">
      <alignment horizontal="left"/>
    </xf>
    <xf numFmtId="49" fontId="4" fillId="0" borderId="1" xfId="0" applyNumberFormat="1" applyFont="1" applyBorder="1" applyAlignment="1">
      <alignment vertical="center" wrapText="1"/>
    </xf>
    <xf numFmtId="49" fontId="3" fillId="0" borderId="1" xfId="0" applyNumberFormat="1" applyFont="1" applyBorder="1" applyAlignment="1"/>
    <xf numFmtId="164" fontId="4" fillId="0" borderId="0" xfId="1" applyNumberFormat="1" applyFont="1" applyBorder="1"/>
    <xf numFmtId="0" fontId="4" fillId="0" borderId="1" xfId="0" applyFont="1" applyBorder="1" applyAlignment="1">
      <alignment wrapText="1"/>
    </xf>
    <xf numFmtId="0" fontId="3" fillId="0" borderId="0" xfId="0" applyFont="1" applyAlignment="1">
      <alignment horizontal="center"/>
    </xf>
    <xf numFmtId="166" fontId="7" fillId="0" borderId="1" xfId="0" applyNumberFormat="1" applyFont="1" applyBorder="1" applyAlignment="1">
      <alignment horizontal="center"/>
    </xf>
    <xf numFmtId="4" fontId="3" fillId="0" borderId="0" xfId="0" applyNumberFormat="1" applyFont="1"/>
    <xf numFmtId="0" fontId="3" fillId="0" borderId="0" xfId="0" applyFont="1" applyBorder="1"/>
    <xf numFmtId="43" fontId="4" fillId="2" borderId="1" xfId="1" applyFont="1" applyFill="1" applyBorder="1" applyAlignment="1">
      <alignment horizontal="center"/>
    </xf>
    <xf numFmtId="0" fontId="4" fillId="0" borderId="5" xfId="0" applyFont="1" applyBorder="1" applyAlignment="1">
      <alignment vertical="center" wrapText="1"/>
    </xf>
    <xf numFmtId="43" fontId="0" fillId="0" borderId="0" xfId="0" applyNumberFormat="1"/>
    <xf numFmtId="49" fontId="3" fillId="0" borderId="6" xfId="0" applyNumberFormat="1" applyFont="1" applyBorder="1" applyAlignment="1">
      <alignment vertical="center" wrapText="1"/>
    </xf>
    <xf numFmtId="43" fontId="4" fillId="0" borderId="1" xfId="1" applyFont="1" applyBorder="1" applyAlignment="1">
      <alignment horizontal="center"/>
    </xf>
    <xf numFmtId="49" fontId="3" fillId="0" borderId="1" xfId="0" applyNumberFormat="1" applyFont="1" applyBorder="1" applyAlignment="1">
      <alignment vertical="center" wrapText="1"/>
    </xf>
    <xf numFmtId="49" fontId="3" fillId="0" borderId="1" xfId="0" applyNumberFormat="1" applyFont="1" applyBorder="1" applyAlignment="1">
      <alignment horizontal="left"/>
    </xf>
    <xf numFmtId="43" fontId="7" fillId="0" borderId="1" xfId="1" applyFont="1" applyBorder="1" applyAlignment="1">
      <alignment horizontal="center"/>
    </xf>
    <xf numFmtId="49" fontId="8" fillId="0" borderId="1" xfId="0" applyNumberFormat="1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4" fillId="0" borderId="1" xfId="0" applyFont="1" applyBorder="1"/>
    <xf numFmtId="166" fontId="4" fillId="0" borderId="7" xfId="1" applyNumberFormat="1" applyFont="1" applyBorder="1" applyAlignment="1">
      <alignment horizontal="center"/>
    </xf>
    <xf numFmtId="164" fontId="7" fillId="0" borderId="1" xfId="1" applyNumberFormat="1" applyFont="1" applyBorder="1" applyAlignment="1">
      <alignment horizontal="center"/>
    </xf>
    <xf numFmtId="4" fontId="0" fillId="0" borderId="0" xfId="0" applyNumberFormat="1"/>
    <xf numFmtId="166" fontId="4" fillId="0" borderId="7" xfId="0" applyNumberFormat="1" applyFont="1" applyBorder="1" applyAlignment="1">
      <alignment horizontal="center"/>
    </xf>
    <xf numFmtId="0" fontId="4" fillId="0" borderId="0" xfId="0" applyFont="1" applyAlignment="1">
      <alignment horizontal="left" wrapText="1"/>
    </xf>
    <xf numFmtId="0" fontId="4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11" fillId="0" borderId="2" xfId="0" applyFont="1" applyBorder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4" fillId="2" borderId="0" xfId="0" applyFont="1" applyFill="1" applyAlignment="1">
      <alignment horizontal="left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0" fontId="6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5" fillId="0" borderId="0" xfId="0" applyFont="1" applyAlignment="1">
      <alignment horizontal="right" wrapText="1"/>
    </xf>
    <xf numFmtId="49" fontId="3" fillId="0" borderId="1" xfId="0" applyNumberFormat="1" applyFont="1" applyBorder="1" applyAlignment="1">
      <alignment horizontal="left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5">
    <cellStyle name="Excel Built-in Normal" xfId="4"/>
    <cellStyle name="Обычный" xfId="0" builtinId="0"/>
    <cellStyle name="Обычный 2" xfId="2"/>
    <cellStyle name="Обычный 3" xfId="3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53"/>
  <sheetViews>
    <sheetView view="pageBreakPreview" topLeftCell="A40" zoomScaleSheetLayoutView="100" workbookViewId="0">
      <selection activeCell="B54" sqref="B54"/>
    </sheetView>
  </sheetViews>
  <sheetFormatPr defaultColWidth="9.140625" defaultRowHeight="15"/>
  <cols>
    <col min="1" max="1" width="31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6" width="12" style="2" bestFit="1" customWidth="1"/>
    <col min="7" max="16384" width="9.140625" style="2"/>
  </cols>
  <sheetData>
    <row r="1" spans="1:5" ht="15.75">
      <c r="A1" s="78" t="s">
        <v>11</v>
      </c>
      <c r="B1" s="78"/>
      <c r="C1" s="78"/>
      <c r="D1" s="78"/>
      <c r="E1" s="78"/>
    </row>
    <row r="2" spans="1:5" ht="36.75" customHeight="1">
      <c r="A2" s="79" t="s">
        <v>12</v>
      </c>
      <c r="B2" s="80"/>
      <c r="C2" s="80"/>
      <c r="D2" s="80"/>
      <c r="E2" s="80"/>
    </row>
    <row r="3" spans="1:5">
      <c r="A3" s="81" t="s">
        <v>55</v>
      </c>
      <c r="B3" s="81"/>
      <c r="C3" s="81"/>
      <c r="D3" s="81"/>
      <c r="E3" s="81"/>
    </row>
    <row r="4" spans="1:5" s="1" customFormat="1" ht="30">
      <c r="A4" s="20" t="s">
        <v>13</v>
      </c>
      <c r="B4" s="4"/>
      <c r="C4" s="4"/>
      <c r="D4" s="4"/>
      <c r="E4" s="21" t="s">
        <v>56</v>
      </c>
    </row>
    <row r="5" spans="1:5">
      <c r="A5" s="24"/>
      <c r="B5" s="4"/>
      <c r="C5" s="4"/>
      <c r="D5" s="4"/>
      <c r="E5" s="4"/>
    </row>
    <row r="6" spans="1:5" ht="15" customHeight="1">
      <c r="A6" s="69" t="s">
        <v>0</v>
      </c>
      <c r="B6" s="69"/>
      <c r="C6" s="69"/>
      <c r="D6" s="69"/>
      <c r="E6" s="69"/>
    </row>
    <row r="7" spans="1:5" ht="17.25" customHeight="1">
      <c r="A7" s="82" t="s">
        <v>39</v>
      </c>
      <c r="B7" s="82"/>
      <c r="C7" s="82"/>
      <c r="D7" s="82"/>
      <c r="E7" s="82"/>
    </row>
    <row r="8" spans="1:5" ht="17.25" customHeight="1">
      <c r="A8" s="74" t="s">
        <v>1</v>
      </c>
      <c r="B8" s="74"/>
      <c r="C8" s="74"/>
      <c r="D8" s="74"/>
      <c r="E8" s="74"/>
    </row>
    <row r="9" spans="1:5" ht="14.25" customHeight="1">
      <c r="A9" s="69" t="s">
        <v>43</v>
      </c>
      <c r="B9" s="69"/>
      <c r="C9" s="69"/>
      <c r="D9" s="69"/>
      <c r="E9" s="69"/>
    </row>
    <row r="10" spans="1:5" ht="22.5" customHeight="1">
      <c r="A10" s="83" t="s">
        <v>14</v>
      </c>
      <c r="B10" s="84"/>
      <c r="C10" s="84"/>
      <c r="D10" s="84"/>
      <c r="E10" s="84"/>
    </row>
    <row r="11" spans="1:5" ht="34.5" customHeight="1">
      <c r="A11" s="69" t="s">
        <v>44</v>
      </c>
      <c r="B11" s="69"/>
      <c r="C11" s="69"/>
      <c r="D11" s="69"/>
      <c r="E11" s="69"/>
    </row>
    <row r="12" spans="1:5" ht="18" customHeight="1">
      <c r="A12" s="74" t="s">
        <v>15</v>
      </c>
      <c r="B12" s="75"/>
      <c r="C12" s="75"/>
      <c r="D12" s="75"/>
      <c r="E12" s="75"/>
    </row>
    <row r="13" spans="1:5" ht="15" customHeight="1">
      <c r="A13" s="69" t="s">
        <v>24</v>
      </c>
      <c r="B13" s="69"/>
      <c r="C13" s="69"/>
      <c r="D13" s="69"/>
      <c r="E13" s="69"/>
    </row>
    <row r="14" spans="1:5" ht="15" customHeight="1">
      <c r="A14" s="74" t="s">
        <v>2</v>
      </c>
      <c r="B14" s="75"/>
      <c r="C14" s="75"/>
      <c r="D14" s="75"/>
      <c r="E14" s="75"/>
    </row>
    <row r="15" spans="1:5" ht="18.75" customHeight="1">
      <c r="A15" s="69" t="s">
        <v>25</v>
      </c>
      <c r="B15" s="69"/>
      <c r="C15" s="69"/>
      <c r="D15" s="69"/>
      <c r="E15" s="69"/>
    </row>
    <row r="16" spans="1:5" ht="20.25" customHeight="1">
      <c r="A16" s="74" t="s">
        <v>16</v>
      </c>
      <c r="B16" s="75"/>
      <c r="C16" s="75"/>
      <c r="D16" s="75"/>
      <c r="E16" s="75"/>
    </row>
    <row r="17" spans="1:7" ht="36.75" customHeight="1">
      <c r="A17" s="69" t="s">
        <v>17</v>
      </c>
      <c r="B17" s="69"/>
      <c r="C17" s="69"/>
      <c r="D17" s="69"/>
      <c r="E17" s="69"/>
    </row>
    <row r="18" spans="1:7" ht="69" customHeight="1">
      <c r="A18" s="69" t="s">
        <v>40</v>
      </c>
      <c r="B18" s="69"/>
      <c r="C18" s="69"/>
      <c r="D18" s="69"/>
      <c r="E18" s="69"/>
    </row>
    <row r="19" spans="1:7" ht="35.25" customHeight="1">
      <c r="A19" s="76" t="s">
        <v>41</v>
      </c>
      <c r="B19" s="76"/>
      <c r="C19" s="76"/>
      <c r="D19" s="76"/>
      <c r="E19" s="76"/>
    </row>
    <row r="20" spans="1:7" ht="19.5" customHeight="1">
      <c r="A20" s="76"/>
      <c r="B20" s="76"/>
      <c r="C20" s="76"/>
      <c r="D20" s="76"/>
      <c r="E20" s="76"/>
      <c r="F20" s="2">
        <v>3652.8</v>
      </c>
      <c r="G20" s="2">
        <v>3</v>
      </c>
    </row>
    <row r="21" spans="1:7" ht="13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78.75">
      <c r="A22" s="19" t="s">
        <v>36</v>
      </c>
      <c r="B22" s="9" t="s">
        <v>37</v>
      </c>
      <c r="C22" s="3" t="s">
        <v>4</v>
      </c>
      <c r="D22" s="3">
        <v>11.06</v>
      </c>
      <c r="E22" s="8">
        <f>D22*F20*G20</f>
        <v>121199.90400000001</v>
      </c>
    </row>
    <row r="23" spans="1:7" ht="45">
      <c r="A23" s="7" t="s">
        <v>52</v>
      </c>
      <c r="B23" s="9" t="s">
        <v>42</v>
      </c>
      <c r="C23" s="3" t="s">
        <v>4</v>
      </c>
      <c r="D23" s="3"/>
      <c r="E23" s="8">
        <f>2333.16*3</f>
        <v>6999.48</v>
      </c>
    </row>
    <row r="24" spans="1:7" ht="38.25">
      <c r="A24" s="7" t="s">
        <v>22</v>
      </c>
      <c r="B24" s="9" t="s">
        <v>23</v>
      </c>
      <c r="C24" s="3" t="s">
        <v>4</v>
      </c>
      <c r="D24" s="3">
        <v>0</v>
      </c>
      <c r="E24" s="8">
        <v>0</v>
      </c>
    </row>
    <row r="25" spans="1:7">
      <c r="A25" s="7" t="s">
        <v>38</v>
      </c>
      <c r="B25" s="9" t="s">
        <v>26</v>
      </c>
      <c r="C25" s="3" t="s">
        <v>4</v>
      </c>
      <c r="D25" s="3">
        <v>5</v>
      </c>
      <c r="E25" s="8">
        <f>D25*F20*G20</f>
        <v>54792</v>
      </c>
    </row>
    <row r="26" spans="1:7">
      <c r="A26" s="7" t="s">
        <v>48</v>
      </c>
      <c r="B26" s="9" t="s">
        <v>42</v>
      </c>
      <c r="C26" s="3" t="s">
        <v>29</v>
      </c>
      <c r="D26" s="3"/>
      <c r="E26" s="26">
        <v>3949.08</v>
      </c>
    </row>
    <row r="27" spans="1:7">
      <c r="A27" s="7" t="s">
        <v>49</v>
      </c>
      <c r="B27" s="9" t="s">
        <v>42</v>
      </c>
      <c r="C27" s="3" t="s">
        <v>29</v>
      </c>
      <c r="D27" s="3"/>
      <c r="E27" s="26">
        <v>7852.48</v>
      </c>
    </row>
    <row r="28" spans="1:7">
      <c r="A28" s="7" t="s">
        <v>50</v>
      </c>
      <c r="B28" s="9" t="s">
        <v>42</v>
      </c>
      <c r="C28" s="3" t="s">
        <v>29</v>
      </c>
      <c r="D28" s="3"/>
      <c r="E28" s="26">
        <v>2629.32</v>
      </c>
    </row>
    <row r="29" spans="1:7">
      <c r="A29" s="7" t="s">
        <v>28</v>
      </c>
      <c r="B29" s="9" t="s">
        <v>42</v>
      </c>
      <c r="C29" s="3" t="s">
        <v>29</v>
      </c>
      <c r="D29" s="3"/>
      <c r="E29" s="26">
        <v>264.95999999999998</v>
      </c>
    </row>
    <row r="30" spans="1:7" s="14" customFormat="1" ht="14.25">
      <c r="A30" s="10" t="s">
        <v>27</v>
      </c>
      <c r="B30" s="11"/>
      <c r="C30" s="12"/>
      <c r="D30" s="12"/>
      <c r="E30" s="13">
        <f>SUM(E22:E29)</f>
        <v>197687.22400000002</v>
      </c>
    </row>
    <row r="32" spans="1:7" ht="34.5" customHeight="1">
      <c r="A32" s="77" t="s">
        <v>57</v>
      </c>
      <c r="B32" s="77"/>
      <c r="C32" s="77"/>
      <c r="D32" s="77"/>
      <c r="E32" s="77"/>
    </row>
    <row r="33" spans="1:5" ht="36" customHeight="1">
      <c r="A33" s="69" t="s">
        <v>21</v>
      </c>
      <c r="B33" s="69"/>
      <c r="C33" s="69"/>
      <c r="D33" s="69"/>
      <c r="E33" s="69"/>
    </row>
    <row r="34" spans="1:5" ht="19.5" customHeight="1">
      <c r="A34" s="69" t="s">
        <v>20</v>
      </c>
      <c r="B34" s="69"/>
      <c r="C34" s="69"/>
      <c r="D34" s="69"/>
      <c r="E34" s="69"/>
    </row>
    <row r="35" spans="1:5" ht="33" customHeight="1">
      <c r="A35" s="69" t="s">
        <v>31</v>
      </c>
      <c r="B35" s="69"/>
      <c r="C35" s="69"/>
      <c r="D35" s="69"/>
      <c r="E35" s="69"/>
    </row>
    <row r="36" spans="1:5">
      <c r="A36" s="69" t="s">
        <v>18</v>
      </c>
      <c r="B36" s="69"/>
      <c r="C36" s="69"/>
      <c r="D36" s="69"/>
      <c r="E36" s="69"/>
    </row>
    <row r="37" spans="1:5">
      <c r="A37" s="73" t="s">
        <v>5</v>
      </c>
      <c r="B37" s="73"/>
      <c r="C37" s="73"/>
      <c r="D37" s="73"/>
      <c r="E37" s="73"/>
    </row>
    <row r="38" spans="1:5">
      <c r="A38" s="69" t="s">
        <v>18</v>
      </c>
      <c r="B38" s="69"/>
      <c r="C38" s="69"/>
      <c r="D38" s="69"/>
      <c r="E38" s="69"/>
    </row>
    <row r="39" spans="1:5">
      <c r="A39" s="70" t="s">
        <v>30</v>
      </c>
      <c r="B39" s="70"/>
      <c r="C39" s="70"/>
      <c r="D39" s="70"/>
      <c r="E39" s="5"/>
    </row>
    <row r="40" spans="1:5">
      <c r="B40" s="71" t="s">
        <v>19</v>
      </c>
      <c r="C40" s="71"/>
      <c r="D40" s="71"/>
      <c r="E40" s="6" t="s">
        <v>6</v>
      </c>
    </row>
    <row r="41" spans="1:5">
      <c r="A41" s="23"/>
      <c r="B41" s="23"/>
      <c r="C41" s="23"/>
      <c r="D41" s="23"/>
      <c r="E41" s="23"/>
    </row>
    <row r="42" spans="1:5">
      <c r="A42" s="72" t="s">
        <v>45</v>
      </c>
      <c r="B42" s="72"/>
      <c r="C42" s="72"/>
      <c r="D42" s="72"/>
      <c r="E42" s="5"/>
    </row>
    <row r="43" spans="1:5">
      <c r="B43" s="71" t="s">
        <v>19</v>
      </c>
      <c r="C43" s="71"/>
      <c r="D43" s="71"/>
      <c r="E43" s="6" t="s">
        <v>6</v>
      </c>
    </row>
    <row r="45" spans="1:5">
      <c r="A45" s="2" t="s">
        <v>46</v>
      </c>
    </row>
    <row r="46" spans="1:5">
      <c r="A46" s="14" t="s">
        <v>32</v>
      </c>
    </row>
    <row r="47" spans="1:5">
      <c r="A47" s="2" t="s">
        <v>35</v>
      </c>
      <c r="B47" s="15">
        <v>46799.05</v>
      </c>
    </row>
    <row r="48" spans="1:5" ht="16.899999999999999" customHeight="1">
      <c r="A48" s="22" t="s">
        <v>53</v>
      </c>
      <c r="B48" s="16"/>
    </row>
    <row r="49" spans="1:2">
      <c r="A49" s="2" t="s">
        <v>51</v>
      </c>
      <c r="B49" s="16">
        <f>222068.54-375.44</f>
        <v>221693.1</v>
      </c>
    </row>
    <row r="50" spans="1:2">
      <c r="A50" s="2" t="s">
        <v>47</v>
      </c>
      <c r="B50" s="16">
        <v>13114.21</v>
      </c>
    </row>
    <row r="51" spans="1:2" ht="45">
      <c r="A51" s="25" t="s">
        <v>54</v>
      </c>
      <c r="B51" s="16">
        <f>3*300</f>
        <v>900</v>
      </c>
    </row>
    <row r="52" spans="1:2" ht="30">
      <c r="A52" s="22" t="s">
        <v>34</v>
      </c>
      <c r="B52" s="16">
        <f>E30</f>
        <v>197687.22400000002</v>
      </c>
    </row>
    <row r="53" spans="1:2">
      <c r="A53" s="17" t="s">
        <v>33</v>
      </c>
      <c r="B53" s="18">
        <f>B47+B49+B50+B51-B52</f>
        <v>84819.136000000028</v>
      </c>
    </row>
  </sheetData>
  <mergeCells count="29">
    <mergeCell ref="A14:E14"/>
    <mergeCell ref="A1:E1"/>
    <mergeCell ref="A2:E2"/>
    <mergeCell ref="A3:E3"/>
    <mergeCell ref="A6:E6"/>
    <mergeCell ref="A7:E7"/>
    <mergeCell ref="A8:E8"/>
    <mergeCell ref="A9:E9"/>
    <mergeCell ref="A10:E10"/>
    <mergeCell ref="A11:E11"/>
    <mergeCell ref="A12:E12"/>
    <mergeCell ref="A13:E13"/>
    <mergeCell ref="A37:E37"/>
    <mergeCell ref="A15:E15"/>
    <mergeCell ref="A16:E16"/>
    <mergeCell ref="A17:E17"/>
    <mergeCell ref="A18:E18"/>
    <mergeCell ref="A19:E19"/>
    <mergeCell ref="A20:E20"/>
    <mergeCell ref="A32:E32"/>
    <mergeCell ref="A33:E33"/>
    <mergeCell ref="A34:E34"/>
    <mergeCell ref="A35:E35"/>
    <mergeCell ref="A36:E36"/>
    <mergeCell ref="A38:E38"/>
    <mergeCell ref="A39:D39"/>
    <mergeCell ref="B40:D40"/>
    <mergeCell ref="A42:D42"/>
    <mergeCell ref="B43:D43"/>
  </mergeCells>
  <printOptions horizontalCentered="1"/>
  <pageMargins left="0.19685039370078741" right="0.31496062992125984" top="0.35433070866141736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54"/>
  <sheetViews>
    <sheetView view="pageBreakPreview" topLeftCell="A37" zoomScaleSheetLayoutView="100" workbookViewId="0">
      <selection activeCell="B55" sqref="B55"/>
    </sheetView>
  </sheetViews>
  <sheetFormatPr defaultColWidth="9.140625" defaultRowHeight="15"/>
  <cols>
    <col min="1" max="1" width="31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6" width="12" style="2" bestFit="1" customWidth="1"/>
    <col min="7" max="16384" width="9.140625" style="2"/>
  </cols>
  <sheetData>
    <row r="1" spans="1:5" ht="15.75">
      <c r="A1" s="78" t="s">
        <v>11</v>
      </c>
      <c r="B1" s="78"/>
      <c r="C1" s="78"/>
      <c r="D1" s="78"/>
      <c r="E1" s="78"/>
    </row>
    <row r="2" spans="1:5" ht="36.75" customHeight="1">
      <c r="A2" s="79" t="s">
        <v>12</v>
      </c>
      <c r="B2" s="80"/>
      <c r="C2" s="80"/>
      <c r="D2" s="80"/>
      <c r="E2" s="80"/>
    </row>
    <row r="3" spans="1:5">
      <c r="A3" s="81" t="s">
        <v>66</v>
      </c>
      <c r="B3" s="81"/>
      <c r="C3" s="81"/>
      <c r="D3" s="81"/>
      <c r="E3" s="81"/>
    </row>
    <row r="4" spans="1:5" s="1" customFormat="1" ht="15.75">
      <c r="A4" s="20" t="s">
        <v>13</v>
      </c>
      <c r="B4" s="4"/>
      <c r="C4" s="4"/>
      <c r="D4" s="85" t="s">
        <v>67</v>
      </c>
      <c r="E4" s="85"/>
    </row>
    <row r="5" spans="1:5">
      <c r="A5" s="28"/>
      <c r="B5" s="4"/>
      <c r="C5" s="4"/>
      <c r="D5" s="4"/>
      <c r="E5" s="4"/>
    </row>
    <row r="6" spans="1:5" ht="15" customHeight="1">
      <c r="A6" s="69" t="s">
        <v>0</v>
      </c>
      <c r="B6" s="69"/>
      <c r="C6" s="69"/>
      <c r="D6" s="69"/>
      <c r="E6" s="69"/>
    </row>
    <row r="7" spans="1:5" ht="17.25" customHeight="1">
      <c r="A7" s="82" t="s">
        <v>39</v>
      </c>
      <c r="B7" s="82"/>
      <c r="C7" s="82"/>
      <c r="D7" s="82"/>
      <c r="E7" s="82"/>
    </row>
    <row r="8" spans="1:5" ht="17.25" customHeight="1">
      <c r="A8" s="74" t="s">
        <v>1</v>
      </c>
      <c r="B8" s="74"/>
      <c r="C8" s="74"/>
      <c r="D8" s="74"/>
      <c r="E8" s="74"/>
    </row>
    <row r="9" spans="1:5" ht="14.25" customHeight="1">
      <c r="A9" s="69" t="s">
        <v>43</v>
      </c>
      <c r="B9" s="69"/>
      <c r="C9" s="69"/>
      <c r="D9" s="69"/>
      <c r="E9" s="69"/>
    </row>
    <row r="10" spans="1:5" ht="22.5" customHeight="1">
      <c r="A10" s="83" t="s">
        <v>14</v>
      </c>
      <c r="B10" s="84"/>
      <c r="C10" s="84"/>
      <c r="D10" s="84"/>
      <c r="E10" s="84"/>
    </row>
    <row r="11" spans="1:5" ht="34.5" customHeight="1">
      <c r="A11" s="69" t="s">
        <v>68</v>
      </c>
      <c r="B11" s="69"/>
      <c r="C11" s="69"/>
      <c r="D11" s="69"/>
      <c r="E11" s="69"/>
    </row>
    <row r="12" spans="1:5" ht="18" customHeight="1">
      <c r="A12" s="74" t="s">
        <v>15</v>
      </c>
      <c r="B12" s="75"/>
      <c r="C12" s="75"/>
      <c r="D12" s="75"/>
      <c r="E12" s="75"/>
    </row>
    <row r="13" spans="1:5" ht="15" customHeight="1">
      <c r="A13" s="69" t="s">
        <v>24</v>
      </c>
      <c r="B13" s="69"/>
      <c r="C13" s="69"/>
      <c r="D13" s="69"/>
      <c r="E13" s="69"/>
    </row>
    <row r="14" spans="1:5" ht="15" customHeight="1">
      <c r="A14" s="74" t="s">
        <v>2</v>
      </c>
      <c r="B14" s="75"/>
      <c r="C14" s="75"/>
      <c r="D14" s="75"/>
      <c r="E14" s="75"/>
    </row>
    <row r="15" spans="1:5" ht="18.75" customHeight="1">
      <c r="A15" s="69" t="s">
        <v>25</v>
      </c>
      <c r="B15" s="69"/>
      <c r="C15" s="69"/>
      <c r="D15" s="69"/>
      <c r="E15" s="69"/>
    </row>
    <row r="16" spans="1:5" ht="20.25" customHeight="1">
      <c r="A16" s="74" t="s">
        <v>16</v>
      </c>
      <c r="B16" s="75"/>
      <c r="C16" s="75"/>
      <c r="D16" s="75"/>
      <c r="E16" s="75"/>
    </row>
    <row r="17" spans="1:7" ht="36.75" customHeight="1">
      <c r="A17" s="69" t="s">
        <v>17</v>
      </c>
      <c r="B17" s="69"/>
      <c r="C17" s="69"/>
      <c r="D17" s="69"/>
      <c r="E17" s="69"/>
    </row>
    <row r="18" spans="1:7" ht="69" customHeight="1">
      <c r="A18" s="69" t="s">
        <v>69</v>
      </c>
      <c r="B18" s="69"/>
      <c r="C18" s="69"/>
      <c r="D18" s="69"/>
      <c r="E18" s="69"/>
    </row>
    <row r="19" spans="1:7" ht="35.25" customHeight="1">
      <c r="A19" s="76" t="s">
        <v>41</v>
      </c>
      <c r="B19" s="76"/>
      <c r="C19" s="76"/>
      <c r="D19" s="76"/>
      <c r="E19" s="76"/>
    </row>
    <row r="20" spans="1:7" ht="19.5" customHeight="1">
      <c r="A20" s="76"/>
      <c r="B20" s="76"/>
      <c r="C20" s="76"/>
      <c r="D20" s="76"/>
      <c r="E20" s="76"/>
      <c r="F20" s="2">
        <v>3774.6</v>
      </c>
      <c r="G20" s="2">
        <v>3</v>
      </c>
    </row>
    <row r="21" spans="1:7" ht="13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78.75">
      <c r="A22" s="19" t="s">
        <v>36</v>
      </c>
      <c r="B22" s="9" t="s">
        <v>37</v>
      </c>
      <c r="C22" s="3" t="s">
        <v>4</v>
      </c>
      <c r="D22" s="3">
        <v>11.06</v>
      </c>
      <c r="E22" s="8">
        <f>D22*F20*G20</f>
        <v>125241.228</v>
      </c>
    </row>
    <row r="23" spans="1:7" ht="38.25">
      <c r="A23" s="7" t="s">
        <v>22</v>
      </c>
      <c r="B23" s="9" t="s">
        <v>23</v>
      </c>
      <c r="C23" s="3" t="s">
        <v>4</v>
      </c>
      <c r="D23" s="3">
        <v>0</v>
      </c>
      <c r="E23" s="8">
        <v>0</v>
      </c>
    </row>
    <row r="24" spans="1:7">
      <c r="A24" s="7" t="s">
        <v>38</v>
      </c>
      <c r="B24" s="9" t="s">
        <v>26</v>
      </c>
      <c r="C24" s="3" t="s">
        <v>4</v>
      </c>
      <c r="D24" s="3">
        <v>5</v>
      </c>
      <c r="E24" s="8">
        <f>D24*F20*G20</f>
        <v>56619</v>
      </c>
    </row>
    <row r="25" spans="1:7">
      <c r="A25" s="7" t="s">
        <v>48</v>
      </c>
      <c r="B25" s="9" t="s">
        <v>60</v>
      </c>
      <c r="C25" s="3" t="s">
        <v>29</v>
      </c>
      <c r="D25" s="3"/>
      <c r="E25" s="26">
        <v>2325.15</v>
      </c>
    </row>
    <row r="26" spans="1:7">
      <c r="A26" s="7" t="s">
        <v>49</v>
      </c>
      <c r="B26" s="9" t="s">
        <v>60</v>
      </c>
      <c r="C26" s="3" t="s">
        <v>29</v>
      </c>
      <c r="D26" s="3"/>
      <c r="E26" s="26">
        <v>6207.36</v>
      </c>
    </row>
    <row r="27" spans="1:7">
      <c r="A27" s="7" t="s">
        <v>50</v>
      </c>
      <c r="B27" s="9" t="s">
        <v>60</v>
      </c>
      <c r="C27" s="3" t="s">
        <v>29</v>
      </c>
      <c r="D27" s="3"/>
      <c r="E27" s="26">
        <v>2629.32</v>
      </c>
    </row>
    <row r="28" spans="1:7">
      <c r="A28" s="7" t="s">
        <v>28</v>
      </c>
      <c r="B28" s="9" t="s">
        <v>60</v>
      </c>
      <c r="C28" s="3" t="s">
        <v>29</v>
      </c>
      <c r="D28" s="3"/>
      <c r="E28" s="26">
        <v>9781.41</v>
      </c>
    </row>
    <row r="29" spans="1:7">
      <c r="A29" s="7" t="s">
        <v>62</v>
      </c>
      <c r="B29" s="9" t="s">
        <v>60</v>
      </c>
      <c r="C29" s="3" t="s">
        <v>29</v>
      </c>
      <c r="D29" s="3"/>
      <c r="E29" s="26">
        <v>3700</v>
      </c>
    </row>
    <row r="30" spans="1:7" ht="30">
      <c r="A30" s="30" t="s">
        <v>64</v>
      </c>
      <c r="B30" s="9" t="s">
        <v>63</v>
      </c>
      <c r="C30" s="3" t="s">
        <v>29</v>
      </c>
      <c r="D30" s="3"/>
      <c r="E30" s="26">
        <v>10263.799999999999</v>
      </c>
    </row>
    <row r="31" spans="1:7" s="14" customFormat="1" ht="14.25">
      <c r="A31" s="10" t="s">
        <v>27</v>
      </c>
      <c r="B31" s="11"/>
      <c r="C31" s="12"/>
      <c r="D31" s="12"/>
      <c r="E31" s="13">
        <f>SUM(E22:E30)</f>
        <v>216767.26799999998</v>
      </c>
    </row>
    <row r="33" spans="1:5" ht="34.5" customHeight="1">
      <c r="A33" s="77" t="s">
        <v>65</v>
      </c>
      <c r="B33" s="77"/>
      <c r="C33" s="77"/>
      <c r="D33" s="77"/>
      <c r="E33" s="77"/>
    </row>
    <row r="34" spans="1:5" ht="36" customHeight="1">
      <c r="A34" s="69" t="s">
        <v>21</v>
      </c>
      <c r="B34" s="69"/>
      <c r="C34" s="69"/>
      <c r="D34" s="69"/>
      <c r="E34" s="69"/>
    </row>
    <row r="35" spans="1:5" ht="19.5" customHeight="1">
      <c r="A35" s="69" t="s">
        <v>20</v>
      </c>
      <c r="B35" s="69"/>
      <c r="C35" s="69"/>
      <c r="D35" s="69"/>
      <c r="E35" s="69"/>
    </row>
    <row r="36" spans="1:5" ht="33" customHeight="1">
      <c r="A36" s="69" t="s">
        <v>31</v>
      </c>
      <c r="B36" s="69"/>
      <c r="C36" s="69"/>
      <c r="D36" s="69"/>
      <c r="E36" s="69"/>
    </row>
    <row r="37" spans="1:5">
      <c r="A37" s="69" t="s">
        <v>18</v>
      </c>
      <c r="B37" s="69"/>
      <c r="C37" s="69"/>
      <c r="D37" s="69"/>
      <c r="E37" s="69"/>
    </row>
    <row r="38" spans="1:5">
      <c r="A38" s="73" t="s">
        <v>5</v>
      </c>
      <c r="B38" s="73"/>
      <c r="C38" s="73"/>
      <c r="D38" s="73"/>
      <c r="E38" s="73"/>
    </row>
    <row r="39" spans="1:5">
      <c r="A39" s="69" t="s">
        <v>18</v>
      </c>
      <c r="B39" s="69"/>
      <c r="C39" s="69"/>
      <c r="D39" s="69"/>
      <c r="E39" s="69"/>
    </row>
    <row r="40" spans="1:5">
      <c r="A40" s="70" t="s">
        <v>30</v>
      </c>
      <c r="B40" s="70"/>
      <c r="C40" s="70"/>
      <c r="D40" s="70"/>
      <c r="E40" s="5"/>
    </row>
    <row r="41" spans="1:5">
      <c r="B41" s="71" t="s">
        <v>19</v>
      </c>
      <c r="C41" s="71"/>
      <c r="D41" s="71"/>
      <c r="E41" s="6" t="s">
        <v>6</v>
      </c>
    </row>
    <row r="42" spans="1:5">
      <c r="A42" s="27"/>
      <c r="B42" s="27"/>
      <c r="C42" s="27"/>
      <c r="D42" s="27"/>
      <c r="E42" s="27"/>
    </row>
    <row r="43" spans="1:5">
      <c r="A43" s="72" t="s">
        <v>45</v>
      </c>
      <c r="B43" s="72"/>
      <c r="C43" s="72"/>
      <c r="D43" s="72"/>
      <c r="E43" s="5"/>
    </row>
    <row r="44" spans="1:5">
      <c r="B44" s="71" t="s">
        <v>19</v>
      </c>
      <c r="C44" s="71"/>
      <c r="D44" s="71"/>
      <c r="E44" s="6" t="s">
        <v>6</v>
      </c>
    </row>
    <row r="46" spans="1:5">
      <c r="A46" s="2" t="s">
        <v>58</v>
      </c>
    </row>
    <row r="47" spans="1:5">
      <c r="A47" s="14" t="s">
        <v>32</v>
      </c>
    </row>
    <row r="48" spans="1:5">
      <c r="A48" s="2" t="s">
        <v>35</v>
      </c>
      <c r="B48" s="15">
        <f>'1кв'!B53</f>
        <v>84819.136000000028</v>
      </c>
    </row>
    <row r="49" spans="1:2" ht="16.899999999999999" customHeight="1">
      <c r="A49" s="29" t="s">
        <v>61</v>
      </c>
      <c r="B49" s="16"/>
    </row>
    <row r="50" spans="1:2">
      <c r="A50" s="2" t="s">
        <v>59</v>
      </c>
      <c r="B50" s="16">
        <v>219565.95</v>
      </c>
    </row>
    <row r="51" spans="1:2">
      <c r="A51" s="2" t="s">
        <v>47</v>
      </c>
      <c r="B51" s="16">
        <v>6539.45</v>
      </c>
    </row>
    <row r="52" spans="1:2" ht="45">
      <c r="A52" s="25" t="s">
        <v>54</v>
      </c>
      <c r="B52" s="16">
        <f>3*300</f>
        <v>900</v>
      </c>
    </row>
    <row r="53" spans="1:2" ht="30">
      <c r="A53" s="29" t="s">
        <v>34</v>
      </c>
      <c r="B53" s="16">
        <f>E31</f>
        <v>216767.26799999998</v>
      </c>
    </row>
    <row r="54" spans="1:2">
      <c r="A54" s="17" t="s">
        <v>33</v>
      </c>
      <c r="B54" s="18">
        <f>B48+B50+B51+B52-B53</f>
        <v>95057.26800000004</v>
      </c>
    </row>
  </sheetData>
  <mergeCells count="30">
    <mergeCell ref="A43:D43"/>
    <mergeCell ref="B44:D44"/>
    <mergeCell ref="A14:E14"/>
    <mergeCell ref="A8:E8"/>
    <mergeCell ref="A39:E39"/>
    <mergeCell ref="A40:D40"/>
    <mergeCell ref="B41:D41"/>
    <mergeCell ref="A9:E9"/>
    <mergeCell ref="A10:E10"/>
    <mergeCell ref="A11:E11"/>
    <mergeCell ref="A12:E12"/>
    <mergeCell ref="A13:E13"/>
    <mergeCell ref="A37:E37"/>
    <mergeCell ref="A38:E38"/>
    <mergeCell ref="A15:E15"/>
    <mergeCell ref="A16:E16"/>
    <mergeCell ref="A34:E34"/>
    <mergeCell ref="A35:E35"/>
    <mergeCell ref="A36:E36"/>
    <mergeCell ref="A1:E1"/>
    <mergeCell ref="A2:E2"/>
    <mergeCell ref="A3:E3"/>
    <mergeCell ref="A6:E6"/>
    <mergeCell ref="A7:E7"/>
    <mergeCell ref="D4:E4"/>
    <mergeCell ref="A17:E17"/>
    <mergeCell ref="A18:E18"/>
    <mergeCell ref="A19:E19"/>
    <mergeCell ref="A20:E20"/>
    <mergeCell ref="A33:E33"/>
  </mergeCells>
  <printOptions horizontalCentered="1"/>
  <pageMargins left="0.19685039370078741" right="0.31496062992125984" top="0.35433070866141736" bottom="0.35433070866141736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G55"/>
  <sheetViews>
    <sheetView view="pageBreakPreview" topLeftCell="A37" zoomScaleSheetLayoutView="100" workbookViewId="0">
      <selection activeCell="B56" sqref="B56"/>
    </sheetView>
  </sheetViews>
  <sheetFormatPr defaultColWidth="9.140625" defaultRowHeight="15"/>
  <cols>
    <col min="1" max="1" width="31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6" width="12" style="2" bestFit="1" customWidth="1"/>
    <col min="7" max="16384" width="9.140625" style="2"/>
  </cols>
  <sheetData>
    <row r="1" spans="1:5" ht="15.75">
      <c r="A1" s="78" t="s">
        <v>11</v>
      </c>
      <c r="B1" s="78"/>
      <c r="C1" s="78"/>
      <c r="D1" s="78"/>
      <c r="E1" s="78"/>
    </row>
    <row r="2" spans="1:5" ht="36.75" customHeight="1">
      <c r="A2" s="79" t="s">
        <v>12</v>
      </c>
      <c r="B2" s="80"/>
      <c r="C2" s="80"/>
      <c r="D2" s="80"/>
      <c r="E2" s="80"/>
    </row>
    <row r="3" spans="1:5">
      <c r="A3" s="81" t="s">
        <v>70</v>
      </c>
      <c r="B3" s="81"/>
      <c r="C3" s="81"/>
      <c r="D3" s="81"/>
      <c r="E3" s="81"/>
    </row>
    <row r="4" spans="1:5" s="1" customFormat="1" ht="15.75">
      <c r="A4" s="20" t="s">
        <v>13</v>
      </c>
      <c r="B4" s="4"/>
      <c r="C4" s="4"/>
      <c r="D4" s="85" t="s">
        <v>71</v>
      </c>
      <c r="E4" s="85"/>
    </row>
    <row r="5" spans="1:5">
      <c r="A5" s="32"/>
      <c r="B5" s="4"/>
      <c r="C5" s="4"/>
      <c r="D5" s="4"/>
      <c r="E5" s="4"/>
    </row>
    <row r="6" spans="1:5" ht="15" customHeight="1">
      <c r="A6" s="69" t="s">
        <v>0</v>
      </c>
      <c r="B6" s="69"/>
      <c r="C6" s="69"/>
      <c r="D6" s="69"/>
      <c r="E6" s="69"/>
    </row>
    <row r="7" spans="1:5" ht="17.25" customHeight="1">
      <c r="A7" s="82" t="s">
        <v>39</v>
      </c>
      <c r="B7" s="82"/>
      <c r="C7" s="82"/>
      <c r="D7" s="82"/>
      <c r="E7" s="82"/>
    </row>
    <row r="8" spans="1:5" ht="17.25" customHeight="1">
      <c r="A8" s="74" t="s">
        <v>1</v>
      </c>
      <c r="B8" s="74"/>
      <c r="C8" s="74"/>
      <c r="D8" s="74"/>
      <c r="E8" s="74"/>
    </row>
    <row r="9" spans="1:5" ht="14.25" customHeight="1">
      <c r="A9" s="69" t="s">
        <v>43</v>
      </c>
      <c r="B9" s="69"/>
      <c r="C9" s="69"/>
      <c r="D9" s="69"/>
      <c r="E9" s="69"/>
    </row>
    <row r="10" spans="1:5" ht="22.5" customHeight="1">
      <c r="A10" s="83" t="s">
        <v>14</v>
      </c>
      <c r="B10" s="84"/>
      <c r="C10" s="84"/>
      <c r="D10" s="84"/>
      <c r="E10" s="84"/>
    </row>
    <row r="11" spans="1:5" ht="34.5" customHeight="1">
      <c r="A11" s="69" t="s">
        <v>68</v>
      </c>
      <c r="B11" s="69"/>
      <c r="C11" s="69"/>
      <c r="D11" s="69"/>
      <c r="E11" s="69"/>
    </row>
    <row r="12" spans="1:5" ht="18" customHeight="1">
      <c r="A12" s="74" t="s">
        <v>15</v>
      </c>
      <c r="B12" s="75"/>
      <c r="C12" s="75"/>
      <c r="D12" s="75"/>
      <c r="E12" s="75"/>
    </row>
    <row r="13" spans="1:5" ht="15" customHeight="1">
      <c r="A13" s="69" t="s">
        <v>24</v>
      </c>
      <c r="B13" s="69"/>
      <c r="C13" s="69"/>
      <c r="D13" s="69"/>
      <c r="E13" s="69"/>
    </row>
    <row r="14" spans="1:5" ht="15" customHeight="1">
      <c r="A14" s="74" t="s">
        <v>2</v>
      </c>
      <c r="B14" s="75"/>
      <c r="C14" s="75"/>
      <c r="D14" s="75"/>
      <c r="E14" s="75"/>
    </row>
    <row r="15" spans="1:5" ht="18.75" customHeight="1">
      <c r="A15" s="69" t="s">
        <v>25</v>
      </c>
      <c r="B15" s="69"/>
      <c r="C15" s="69"/>
      <c r="D15" s="69"/>
      <c r="E15" s="69"/>
    </row>
    <row r="16" spans="1:5" ht="20.25" customHeight="1">
      <c r="A16" s="74" t="s">
        <v>16</v>
      </c>
      <c r="B16" s="75"/>
      <c r="C16" s="75"/>
      <c r="D16" s="75"/>
      <c r="E16" s="75"/>
    </row>
    <row r="17" spans="1:7" ht="36.75" customHeight="1">
      <c r="A17" s="69" t="s">
        <v>17</v>
      </c>
      <c r="B17" s="69"/>
      <c r="C17" s="69"/>
      <c r="D17" s="69"/>
      <c r="E17" s="69"/>
    </row>
    <row r="18" spans="1:7" ht="69" customHeight="1">
      <c r="A18" s="69" t="s">
        <v>69</v>
      </c>
      <c r="B18" s="69"/>
      <c r="C18" s="69"/>
      <c r="D18" s="69"/>
      <c r="E18" s="69"/>
    </row>
    <row r="19" spans="1:7" ht="35.25" customHeight="1">
      <c r="A19" s="76" t="s">
        <v>41</v>
      </c>
      <c r="B19" s="76"/>
      <c r="C19" s="76"/>
      <c r="D19" s="76"/>
      <c r="E19" s="76"/>
    </row>
    <row r="20" spans="1:7" ht="19.5" customHeight="1">
      <c r="A20" s="76"/>
      <c r="B20" s="76"/>
      <c r="C20" s="76"/>
      <c r="D20" s="76"/>
      <c r="E20" s="76"/>
      <c r="F20" s="2">
        <v>3774.6</v>
      </c>
      <c r="G20" s="2">
        <v>3</v>
      </c>
    </row>
    <row r="21" spans="1:7" ht="13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78.75">
      <c r="A22" s="19" t="s">
        <v>36</v>
      </c>
      <c r="B22" s="9" t="s">
        <v>37</v>
      </c>
      <c r="C22" s="3" t="s">
        <v>4</v>
      </c>
      <c r="D22" s="3">
        <v>11.94</v>
      </c>
      <c r="E22" s="8">
        <f>D22*F20*G20</f>
        <v>135206.17199999999</v>
      </c>
    </row>
    <row r="23" spans="1:7" ht="38.25">
      <c r="A23" s="7" t="s">
        <v>22</v>
      </c>
      <c r="B23" s="9" t="s">
        <v>23</v>
      </c>
      <c r="C23" s="3" t="s">
        <v>4</v>
      </c>
      <c r="D23" s="3">
        <v>0</v>
      </c>
      <c r="E23" s="8">
        <v>0</v>
      </c>
    </row>
    <row r="24" spans="1:7">
      <c r="A24" s="7" t="s">
        <v>38</v>
      </c>
      <c r="B24" s="9" t="s">
        <v>26</v>
      </c>
      <c r="C24" s="3" t="s">
        <v>4</v>
      </c>
      <c r="D24" s="3">
        <v>5.42</v>
      </c>
      <c r="E24" s="8">
        <f>D24*F20*G20</f>
        <v>61374.995999999999</v>
      </c>
    </row>
    <row r="25" spans="1:7">
      <c r="A25" s="7" t="s">
        <v>48</v>
      </c>
      <c r="B25" s="9" t="s">
        <v>72</v>
      </c>
      <c r="C25" s="3" t="s">
        <v>29</v>
      </c>
      <c r="D25" s="3"/>
      <c r="E25" s="26">
        <v>2257.11</v>
      </c>
    </row>
    <row r="26" spans="1:7">
      <c r="A26" s="7" t="s">
        <v>49</v>
      </c>
      <c r="B26" s="9" t="s">
        <v>72</v>
      </c>
      <c r="C26" s="3" t="s">
        <v>29</v>
      </c>
      <c r="D26" s="3"/>
      <c r="E26" s="26">
        <v>3475.45</v>
      </c>
    </row>
    <row r="27" spans="1:7">
      <c r="A27" s="7" t="s">
        <v>50</v>
      </c>
      <c r="B27" s="9" t="s">
        <v>72</v>
      </c>
      <c r="C27" s="3" t="s">
        <v>29</v>
      </c>
      <c r="D27" s="3"/>
      <c r="E27" s="26">
        <v>3122.48</v>
      </c>
    </row>
    <row r="28" spans="1:7">
      <c r="A28" s="7" t="s">
        <v>28</v>
      </c>
      <c r="B28" s="9" t="s">
        <v>72</v>
      </c>
      <c r="C28" s="3" t="s">
        <v>29</v>
      </c>
      <c r="D28" s="3"/>
      <c r="E28" s="26">
        <f>6065.25+100</f>
        <v>6165.25</v>
      </c>
    </row>
    <row r="29" spans="1:7" ht="30">
      <c r="A29" s="7" t="s">
        <v>74</v>
      </c>
      <c r="B29" s="9" t="s">
        <v>72</v>
      </c>
      <c r="C29" s="3" t="s">
        <v>29</v>
      </c>
      <c r="D29" s="3"/>
      <c r="E29" s="26">
        <v>82450</v>
      </c>
    </row>
    <row r="30" spans="1:7">
      <c r="A30" s="30" t="s">
        <v>76</v>
      </c>
      <c r="B30" s="9" t="s">
        <v>75</v>
      </c>
      <c r="C30" s="3" t="s">
        <v>29</v>
      </c>
      <c r="D30" s="3"/>
      <c r="E30" s="26">
        <v>404905.65</v>
      </c>
    </row>
    <row r="31" spans="1:7" s="14" customFormat="1" ht="14.25">
      <c r="A31" s="10" t="s">
        <v>27</v>
      </c>
      <c r="B31" s="11"/>
      <c r="C31" s="12"/>
      <c r="D31" s="12"/>
      <c r="E31" s="13">
        <f>SUM(E22:E30)</f>
        <v>698957.10800000001</v>
      </c>
    </row>
    <row r="33" spans="1:5" ht="34.5" customHeight="1">
      <c r="A33" s="77" t="s">
        <v>77</v>
      </c>
      <c r="B33" s="77"/>
      <c r="C33" s="77"/>
      <c r="D33" s="77"/>
      <c r="E33" s="77"/>
    </row>
    <row r="34" spans="1:5" ht="36" customHeight="1">
      <c r="A34" s="69" t="s">
        <v>21</v>
      </c>
      <c r="B34" s="69"/>
      <c r="C34" s="69"/>
      <c r="D34" s="69"/>
      <c r="E34" s="69"/>
    </row>
    <row r="35" spans="1:5" ht="19.5" customHeight="1">
      <c r="A35" s="69" t="s">
        <v>20</v>
      </c>
      <c r="B35" s="69"/>
      <c r="C35" s="69"/>
      <c r="D35" s="69"/>
      <c r="E35" s="69"/>
    </row>
    <row r="36" spans="1:5" ht="33" customHeight="1">
      <c r="A36" s="69" t="s">
        <v>31</v>
      </c>
      <c r="B36" s="69"/>
      <c r="C36" s="69"/>
      <c r="D36" s="69"/>
      <c r="E36" s="69"/>
    </row>
    <row r="37" spans="1:5">
      <c r="A37" s="69" t="s">
        <v>18</v>
      </c>
      <c r="B37" s="69"/>
      <c r="C37" s="69"/>
      <c r="D37" s="69"/>
      <c r="E37" s="69"/>
    </row>
    <row r="38" spans="1:5">
      <c r="A38" s="73" t="s">
        <v>5</v>
      </c>
      <c r="B38" s="73"/>
      <c r="C38" s="73"/>
      <c r="D38" s="73"/>
      <c r="E38" s="73"/>
    </row>
    <row r="39" spans="1:5">
      <c r="A39" s="69" t="s">
        <v>18</v>
      </c>
      <c r="B39" s="69"/>
      <c r="C39" s="69"/>
      <c r="D39" s="69"/>
      <c r="E39" s="69"/>
    </row>
    <row r="40" spans="1:5">
      <c r="A40" s="70" t="s">
        <v>30</v>
      </c>
      <c r="B40" s="70"/>
      <c r="C40" s="70"/>
      <c r="D40" s="70"/>
      <c r="E40" s="5"/>
    </row>
    <row r="41" spans="1:5">
      <c r="B41" s="71" t="s">
        <v>19</v>
      </c>
      <c r="C41" s="71"/>
      <c r="D41" s="71"/>
      <c r="E41" s="6" t="s">
        <v>6</v>
      </c>
    </row>
    <row r="42" spans="1:5">
      <c r="A42" s="31"/>
      <c r="B42" s="31"/>
      <c r="C42" s="31"/>
      <c r="D42" s="31"/>
      <c r="E42" s="31"/>
    </row>
    <row r="43" spans="1:5">
      <c r="A43" s="72" t="s">
        <v>45</v>
      </c>
      <c r="B43" s="72"/>
      <c r="C43" s="72"/>
      <c r="D43" s="72"/>
      <c r="E43" s="5"/>
    </row>
    <row r="44" spans="1:5">
      <c r="B44" s="71" t="s">
        <v>19</v>
      </c>
      <c r="C44" s="71"/>
      <c r="D44" s="71"/>
      <c r="E44" s="6" t="s">
        <v>6</v>
      </c>
    </row>
    <row r="46" spans="1:5">
      <c r="A46" s="2" t="s">
        <v>58</v>
      </c>
    </row>
    <row r="47" spans="1:5">
      <c r="A47" s="14" t="s">
        <v>32</v>
      </c>
    </row>
    <row r="48" spans="1:5">
      <c r="A48" s="2" t="s">
        <v>35</v>
      </c>
      <c r="B48" s="15">
        <f>'2кв'!B54</f>
        <v>95057.26800000004</v>
      </c>
    </row>
    <row r="49" spans="1:2" ht="16.899999999999999" customHeight="1">
      <c r="A49" s="33" t="s">
        <v>61</v>
      </c>
      <c r="B49" s="16"/>
    </row>
    <row r="50" spans="1:2" ht="30">
      <c r="A50" s="33" t="s">
        <v>59</v>
      </c>
      <c r="B50" s="16">
        <f>316293.6-114037.87-226.29</f>
        <v>202029.43999999997</v>
      </c>
    </row>
    <row r="51" spans="1:2">
      <c r="A51" s="2" t="s">
        <v>47</v>
      </c>
      <c r="B51" s="16">
        <v>15133.46</v>
      </c>
    </row>
    <row r="52" spans="1:2" ht="30">
      <c r="A52" s="33" t="s">
        <v>73</v>
      </c>
      <c r="B52" s="16">
        <v>114037.87</v>
      </c>
    </row>
    <row r="53" spans="1:2" ht="45">
      <c r="A53" s="25" t="s">
        <v>54</v>
      </c>
      <c r="B53" s="16">
        <f>3*300</f>
        <v>900</v>
      </c>
    </row>
    <row r="54" spans="1:2" ht="30">
      <c r="A54" s="33" t="s">
        <v>34</v>
      </c>
      <c r="B54" s="16">
        <f>E31</f>
        <v>698957.10800000001</v>
      </c>
    </row>
    <row r="55" spans="1:2">
      <c r="A55" s="17" t="s">
        <v>33</v>
      </c>
      <c r="B55" s="18">
        <f>B48+B50+B51+B53+B52-B54</f>
        <v>-271799.07</v>
      </c>
    </row>
  </sheetData>
  <mergeCells count="30">
    <mergeCell ref="B44:D44"/>
    <mergeCell ref="A20:E20"/>
    <mergeCell ref="A33:E33"/>
    <mergeCell ref="A34:E34"/>
    <mergeCell ref="A35:E35"/>
    <mergeCell ref="A36:E36"/>
    <mergeCell ref="A37:E37"/>
    <mergeCell ref="A38:E38"/>
    <mergeCell ref="A39:E39"/>
    <mergeCell ref="A40:D40"/>
    <mergeCell ref="B41:D41"/>
    <mergeCell ref="A43:D43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7:E7"/>
    <mergeCell ref="A1:E1"/>
    <mergeCell ref="A2:E2"/>
    <mergeCell ref="A3:E3"/>
    <mergeCell ref="D4:E4"/>
    <mergeCell ref="A6:E6"/>
  </mergeCells>
  <printOptions horizontalCentered="1"/>
  <pageMargins left="0.19685039370078741" right="0.31496062992125984" top="0.35433070866141736" bottom="0.35433070866141736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G57"/>
  <sheetViews>
    <sheetView view="pageBreakPreview" topLeftCell="A44" zoomScaleSheetLayoutView="100" workbookViewId="0">
      <selection activeCell="B58" sqref="B58"/>
    </sheetView>
  </sheetViews>
  <sheetFormatPr defaultColWidth="9.140625" defaultRowHeight="15"/>
  <cols>
    <col min="1" max="1" width="31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6" width="12" style="2" bestFit="1" customWidth="1"/>
    <col min="7" max="16384" width="9.140625" style="2"/>
  </cols>
  <sheetData>
    <row r="1" spans="1:5" ht="15.75">
      <c r="A1" s="78" t="s">
        <v>11</v>
      </c>
      <c r="B1" s="78"/>
      <c r="C1" s="78"/>
      <c r="D1" s="78"/>
      <c r="E1" s="78"/>
    </row>
    <row r="2" spans="1:5" ht="36.75" customHeight="1">
      <c r="A2" s="79" t="s">
        <v>12</v>
      </c>
      <c r="B2" s="80"/>
      <c r="C2" s="80"/>
      <c r="D2" s="80"/>
      <c r="E2" s="80"/>
    </row>
    <row r="3" spans="1:5">
      <c r="A3" s="81" t="s">
        <v>78</v>
      </c>
      <c r="B3" s="81"/>
      <c r="C3" s="81"/>
      <c r="D3" s="81"/>
      <c r="E3" s="81"/>
    </row>
    <row r="4" spans="1:5" s="1" customFormat="1" ht="15.75">
      <c r="A4" s="20" t="s">
        <v>13</v>
      </c>
      <c r="B4" s="4"/>
      <c r="C4" s="4"/>
      <c r="D4" s="85" t="s">
        <v>79</v>
      </c>
      <c r="E4" s="85"/>
    </row>
    <row r="5" spans="1:5">
      <c r="A5" s="35"/>
      <c r="B5" s="4"/>
      <c r="C5" s="4"/>
      <c r="D5" s="4"/>
      <c r="E5" s="4"/>
    </row>
    <row r="6" spans="1:5" ht="15" customHeight="1">
      <c r="A6" s="69" t="s">
        <v>0</v>
      </c>
      <c r="B6" s="69"/>
      <c r="C6" s="69"/>
      <c r="D6" s="69"/>
      <c r="E6" s="69"/>
    </row>
    <row r="7" spans="1:5" ht="17.25" customHeight="1">
      <c r="A7" s="82" t="s">
        <v>39</v>
      </c>
      <c r="B7" s="82"/>
      <c r="C7" s="82"/>
      <c r="D7" s="82"/>
      <c r="E7" s="82"/>
    </row>
    <row r="8" spans="1:5" ht="17.25" customHeight="1">
      <c r="A8" s="74" t="s">
        <v>1</v>
      </c>
      <c r="B8" s="74"/>
      <c r="C8" s="74"/>
      <c r="D8" s="74"/>
      <c r="E8" s="74"/>
    </row>
    <row r="9" spans="1:5" ht="14.25" customHeight="1">
      <c r="A9" s="69" t="s">
        <v>43</v>
      </c>
      <c r="B9" s="69"/>
      <c r="C9" s="69"/>
      <c r="D9" s="69"/>
      <c r="E9" s="69"/>
    </row>
    <row r="10" spans="1:5" ht="22.5" customHeight="1">
      <c r="A10" s="83" t="s">
        <v>14</v>
      </c>
      <c r="B10" s="84"/>
      <c r="C10" s="84"/>
      <c r="D10" s="84"/>
      <c r="E10" s="84"/>
    </row>
    <row r="11" spans="1:5" ht="34.5" customHeight="1">
      <c r="A11" s="69" t="s">
        <v>68</v>
      </c>
      <c r="B11" s="69"/>
      <c r="C11" s="69"/>
      <c r="D11" s="69"/>
      <c r="E11" s="69"/>
    </row>
    <row r="12" spans="1:5" ht="18" customHeight="1">
      <c r="A12" s="74" t="s">
        <v>15</v>
      </c>
      <c r="B12" s="75"/>
      <c r="C12" s="75"/>
      <c r="D12" s="75"/>
      <c r="E12" s="75"/>
    </row>
    <row r="13" spans="1:5" ht="15" customHeight="1">
      <c r="A13" s="69" t="s">
        <v>24</v>
      </c>
      <c r="B13" s="69"/>
      <c r="C13" s="69"/>
      <c r="D13" s="69"/>
      <c r="E13" s="69"/>
    </row>
    <row r="14" spans="1:5" ht="15" customHeight="1">
      <c r="A14" s="74" t="s">
        <v>2</v>
      </c>
      <c r="B14" s="75"/>
      <c r="C14" s="75"/>
      <c r="D14" s="75"/>
      <c r="E14" s="75"/>
    </row>
    <row r="15" spans="1:5" ht="18.75" customHeight="1">
      <c r="A15" s="69" t="s">
        <v>25</v>
      </c>
      <c r="B15" s="69"/>
      <c r="C15" s="69"/>
      <c r="D15" s="69"/>
      <c r="E15" s="69"/>
    </row>
    <row r="16" spans="1:5" ht="20.25" customHeight="1">
      <c r="A16" s="74" t="s">
        <v>16</v>
      </c>
      <c r="B16" s="75"/>
      <c r="C16" s="75"/>
      <c r="D16" s="75"/>
      <c r="E16" s="75"/>
    </row>
    <row r="17" spans="1:7" ht="36.75" customHeight="1">
      <c r="A17" s="69" t="s">
        <v>17</v>
      </c>
      <c r="B17" s="69"/>
      <c r="C17" s="69"/>
      <c r="D17" s="69"/>
      <c r="E17" s="69"/>
    </row>
    <row r="18" spans="1:7" ht="69" customHeight="1">
      <c r="A18" s="69" t="s">
        <v>69</v>
      </c>
      <c r="B18" s="69"/>
      <c r="C18" s="69"/>
      <c r="D18" s="69"/>
      <c r="E18" s="69"/>
    </row>
    <row r="19" spans="1:7" ht="35.25" customHeight="1">
      <c r="A19" s="76" t="s">
        <v>41</v>
      </c>
      <c r="B19" s="76"/>
      <c r="C19" s="76"/>
      <c r="D19" s="76"/>
      <c r="E19" s="76"/>
    </row>
    <row r="20" spans="1:7" ht="19.5" customHeight="1">
      <c r="A20" s="76"/>
      <c r="B20" s="76"/>
      <c r="C20" s="76"/>
      <c r="D20" s="76"/>
      <c r="E20" s="76"/>
      <c r="F20" s="2">
        <v>3774.6</v>
      </c>
      <c r="G20" s="2">
        <v>3</v>
      </c>
    </row>
    <row r="21" spans="1:7" ht="13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78.75">
      <c r="A22" s="19" t="s">
        <v>36</v>
      </c>
      <c r="B22" s="9" t="s">
        <v>37</v>
      </c>
      <c r="C22" s="3" t="s">
        <v>4</v>
      </c>
      <c r="D22" s="3">
        <v>11.94</v>
      </c>
      <c r="E22" s="8">
        <f>D22*F20*G20</f>
        <v>135206.17199999999</v>
      </c>
    </row>
    <row r="23" spans="1:7" ht="38.25">
      <c r="A23" s="7" t="s">
        <v>22</v>
      </c>
      <c r="B23" s="9" t="s">
        <v>23</v>
      </c>
      <c r="C23" s="3" t="s">
        <v>4</v>
      </c>
      <c r="D23" s="3">
        <v>0</v>
      </c>
      <c r="E23" s="8">
        <v>0</v>
      </c>
    </row>
    <row r="24" spans="1:7">
      <c r="A24" s="7" t="s">
        <v>38</v>
      </c>
      <c r="B24" s="9" t="s">
        <v>26</v>
      </c>
      <c r="C24" s="3" t="s">
        <v>4</v>
      </c>
      <c r="D24" s="3">
        <v>5.42</v>
      </c>
      <c r="E24" s="8">
        <f>D24*F20*G20</f>
        <v>61374.995999999999</v>
      </c>
    </row>
    <row r="25" spans="1:7">
      <c r="A25" s="7" t="s">
        <v>48</v>
      </c>
      <c r="B25" s="9" t="s">
        <v>86</v>
      </c>
      <c r="C25" s="3" t="s">
        <v>29</v>
      </c>
      <c r="D25" s="3"/>
      <c r="E25" s="26">
        <v>6030.93</v>
      </c>
    </row>
    <row r="26" spans="1:7">
      <c r="A26" s="7" t="s">
        <v>49</v>
      </c>
      <c r="B26" s="9" t="s">
        <v>86</v>
      </c>
      <c r="C26" s="3" t="s">
        <v>29</v>
      </c>
      <c r="D26" s="3"/>
      <c r="E26" s="26">
        <v>13962.75</v>
      </c>
    </row>
    <row r="27" spans="1:7">
      <c r="A27" s="7" t="s">
        <v>50</v>
      </c>
      <c r="B27" s="9" t="s">
        <v>86</v>
      </c>
      <c r="C27" s="3" t="s">
        <v>29</v>
      </c>
      <c r="D27" s="3"/>
      <c r="E27" s="26">
        <v>9450.6</v>
      </c>
    </row>
    <row r="28" spans="1:7">
      <c r="A28" s="7" t="s">
        <v>28</v>
      </c>
      <c r="B28" s="9" t="s">
        <v>86</v>
      </c>
      <c r="C28" s="3" t="s">
        <v>29</v>
      </c>
      <c r="D28" s="3"/>
      <c r="E28" s="26">
        <v>2180.7600000000002</v>
      </c>
    </row>
    <row r="29" spans="1:7">
      <c r="A29" s="37" t="s">
        <v>80</v>
      </c>
      <c r="B29" s="9" t="s">
        <v>83</v>
      </c>
      <c r="C29" s="3" t="s">
        <v>85</v>
      </c>
      <c r="D29" s="3">
        <v>4</v>
      </c>
      <c r="E29" s="26">
        <f>D29*235.95</f>
        <v>943.8</v>
      </c>
    </row>
    <row r="30" spans="1:7">
      <c r="A30" s="37" t="s">
        <v>81</v>
      </c>
      <c r="B30" s="9" t="s">
        <v>84</v>
      </c>
      <c r="C30" s="3" t="s">
        <v>85</v>
      </c>
      <c r="D30" s="3">
        <v>1.5</v>
      </c>
      <c r="E30" s="26">
        <f>D30*235.95</f>
        <v>353.92499999999995</v>
      </c>
    </row>
    <row r="31" spans="1:7" ht="30">
      <c r="A31" s="38" t="s">
        <v>82</v>
      </c>
      <c r="B31" s="9" t="s">
        <v>84</v>
      </c>
      <c r="C31" s="3" t="s">
        <v>29</v>
      </c>
      <c r="D31" s="3"/>
      <c r="E31" s="26">
        <v>5757.62</v>
      </c>
    </row>
    <row r="32" spans="1:7">
      <c r="A32" s="30"/>
      <c r="B32" s="9"/>
      <c r="C32" s="3"/>
      <c r="D32" s="3"/>
      <c r="E32" s="26"/>
    </row>
    <row r="33" spans="1:5" s="14" customFormat="1" ht="14.25">
      <c r="A33" s="10" t="s">
        <v>27</v>
      </c>
      <c r="B33" s="11"/>
      <c r="C33" s="12"/>
      <c r="D33" s="12"/>
      <c r="E33" s="13">
        <f>SUM(E22:E32)</f>
        <v>235261.55299999999</v>
      </c>
    </row>
    <row r="35" spans="1:5" ht="34.5" customHeight="1">
      <c r="A35" s="77" t="s">
        <v>87</v>
      </c>
      <c r="B35" s="77"/>
      <c r="C35" s="77"/>
      <c r="D35" s="77"/>
      <c r="E35" s="77"/>
    </row>
    <row r="36" spans="1:5" ht="36" customHeight="1">
      <c r="A36" s="69" t="s">
        <v>21</v>
      </c>
      <c r="B36" s="69"/>
      <c r="C36" s="69"/>
      <c r="D36" s="69"/>
      <c r="E36" s="69"/>
    </row>
    <row r="37" spans="1:5" ht="19.5" customHeight="1">
      <c r="A37" s="69" t="s">
        <v>20</v>
      </c>
      <c r="B37" s="69"/>
      <c r="C37" s="69"/>
      <c r="D37" s="69"/>
      <c r="E37" s="69"/>
    </row>
    <row r="38" spans="1:5" ht="33" customHeight="1">
      <c r="A38" s="69" t="s">
        <v>31</v>
      </c>
      <c r="B38" s="69"/>
      <c r="C38" s="69"/>
      <c r="D38" s="69"/>
      <c r="E38" s="69"/>
    </row>
    <row r="39" spans="1:5">
      <c r="A39" s="69" t="s">
        <v>18</v>
      </c>
      <c r="B39" s="69"/>
      <c r="C39" s="69"/>
      <c r="D39" s="69"/>
      <c r="E39" s="69"/>
    </row>
    <row r="40" spans="1:5">
      <c r="A40" s="73" t="s">
        <v>5</v>
      </c>
      <c r="B40" s="73"/>
      <c r="C40" s="73"/>
      <c r="D40" s="73"/>
      <c r="E40" s="73"/>
    </row>
    <row r="41" spans="1:5">
      <c r="A41" s="69" t="s">
        <v>18</v>
      </c>
      <c r="B41" s="69"/>
      <c r="C41" s="69"/>
      <c r="D41" s="69"/>
      <c r="E41" s="69"/>
    </row>
    <row r="42" spans="1:5">
      <c r="A42" s="70" t="s">
        <v>30</v>
      </c>
      <c r="B42" s="70"/>
      <c r="C42" s="70"/>
      <c r="D42" s="70"/>
      <c r="E42" s="5"/>
    </row>
    <row r="43" spans="1:5">
      <c r="B43" s="71" t="s">
        <v>19</v>
      </c>
      <c r="C43" s="71"/>
      <c r="D43" s="71"/>
      <c r="E43" s="6" t="s">
        <v>6</v>
      </c>
    </row>
    <row r="44" spans="1:5">
      <c r="A44" s="34"/>
      <c r="B44" s="34"/>
      <c r="C44" s="34"/>
      <c r="D44" s="34"/>
      <c r="E44" s="34"/>
    </row>
    <row r="45" spans="1:5">
      <c r="A45" s="72" t="s">
        <v>45</v>
      </c>
      <c r="B45" s="72"/>
      <c r="C45" s="72"/>
      <c r="D45" s="72"/>
      <c r="E45" s="5"/>
    </row>
    <row r="46" spans="1:5">
      <c r="B46" s="71" t="s">
        <v>19</v>
      </c>
      <c r="C46" s="71"/>
      <c r="D46" s="71"/>
      <c r="E46" s="6" t="s">
        <v>6</v>
      </c>
    </row>
    <row r="48" spans="1:5">
      <c r="A48" s="2" t="s">
        <v>58</v>
      </c>
    </row>
    <row r="49" spans="1:2">
      <c r="A49" s="14" t="s">
        <v>32</v>
      </c>
    </row>
    <row r="50" spans="1:2">
      <c r="A50" s="2" t="s">
        <v>35</v>
      </c>
      <c r="B50" s="15">
        <f>'3кв'!B55</f>
        <v>-271799.07</v>
      </c>
    </row>
    <row r="51" spans="1:2" ht="30">
      <c r="A51" s="36" t="s">
        <v>89</v>
      </c>
      <c r="B51" s="16"/>
    </row>
    <row r="52" spans="1:2" ht="30">
      <c r="A52" s="36" t="s">
        <v>59</v>
      </c>
      <c r="B52" s="16">
        <v>206278.11</v>
      </c>
    </row>
    <row r="53" spans="1:2">
      <c r="A53" s="2" t="s">
        <v>47</v>
      </c>
      <c r="B53" s="16">
        <v>20956.38</v>
      </c>
    </row>
    <row r="54" spans="1:2" ht="30">
      <c r="A54" s="36" t="s">
        <v>88</v>
      </c>
      <c r="B54" s="16">
        <v>190258.13</v>
      </c>
    </row>
    <row r="55" spans="1:2" ht="45">
      <c r="A55" s="25" t="s">
        <v>54</v>
      </c>
      <c r="B55" s="16">
        <f>3*300</f>
        <v>900</v>
      </c>
    </row>
    <row r="56" spans="1:2" ht="30">
      <c r="A56" s="36" t="s">
        <v>34</v>
      </c>
      <c r="B56" s="16">
        <f>E33</f>
        <v>235261.55299999999</v>
      </c>
    </row>
    <row r="57" spans="1:2">
      <c r="A57" s="17" t="s">
        <v>33</v>
      </c>
      <c r="B57" s="18">
        <f>B50+B52+B53+B55+B54-B56</f>
        <v>-88668.002999999997</v>
      </c>
    </row>
  </sheetData>
  <mergeCells count="30">
    <mergeCell ref="A7:E7"/>
    <mergeCell ref="A1:E1"/>
    <mergeCell ref="A2:E2"/>
    <mergeCell ref="A3:E3"/>
    <mergeCell ref="D4:E4"/>
    <mergeCell ref="A6:E6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B46:D46"/>
    <mergeCell ref="A20:E20"/>
    <mergeCell ref="A35:E35"/>
    <mergeCell ref="A36:E36"/>
    <mergeCell ref="A37:E37"/>
    <mergeCell ref="A38:E38"/>
    <mergeCell ref="A39:E39"/>
    <mergeCell ref="A40:E40"/>
    <mergeCell ref="A41:E41"/>
    <mergeCell ref="A42:D42"/>
    <mergeCell ref="B43:D43"/>
    <mergeCell ref="A45:D45"/>
  </mergeCells>
  <printOptions horizontalCentered="1"/>
  <pageMargins left="0.19685039370078741" right="0.31496062992125984" top="0.35433070866141736" bottom="0.35433070866141736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E51"/>
  <sheetViews>
    <sheetView tabSelected="1" view="pageBreakPreview" topLeftCell="A31" zoomScaleSheetLayoutView="100" workbookViewId="0">
      <selection activeCell="A43" sqref="A43:XFD43"/>
    </sheetView>
  </sheetViews>
  <sheetFormatPr defaultRowHeight="15"/>
  <cols>
    <col min="1" max="1" width="10.5703125" customWidth="1"/>
    <col min="2" max="2" width="58" customWidth="1"/>
    <col min="3" max="3" width="16.5703125" customWidth="1"/>
    <col min="4" max="4" width="16.7109375" customWidth="1"/>
    <col min="5" max="5" width="14.7109375" customWidth="1"/>
    <col min="6" max="6" width="12.42578125" customWidth="1"/>
    <col min="7" max="7" width="12" customWidth="1"/>
    <col min="8" max="8" width="13.5703125" customWidth="1"/>
  </cols>
  <sheetData>
    <row r="1" spans="1:5" ht="15.75">
      <c r="A1" s="87" t="s">
        <v>90</v>
      </c>
      <c r="B1" s="87"/>
      <c r="C1" s="87"/>
      <c r="D1" s="39"/>
    </row>
    <row r="2" spans="1:5" ht="15.75">
      <c r="A2" s="88" t="s">
        <v>91</v>
      </c>
      <c r="B2" s="88"/>
      <c r="C2" s="88"/>
      <c r="D2" s="40"/>
    </row>
    <row r="3" spans="1:5" ht="15.75">
      <c r="A3" s="88" t="s">
        <v>92</v>
      </c>
      <c r="B3" s="88"/>
      <c r="C3" s="88"/>
      <c r="D3" s="40"/>
    </row>
    <row r="4" spans="1:5" ht="15.75">
      <c r="A4" s="87" t="s">
        <v>112</v>
      </c>
      <c r="B4" s="87"/>
      <c r="C4" s="87"/>
      <c r="D4" s="39"/>
    </row>
    <row r="5" spans="1:5" ht="15.75">
      <c r="A5" s="89"/>
      <c r="B5" s="89"/>
      <c r="C5" s="89"/>
      <c r="D5" s="1"/>
    </row>
    <row r="6" spans="1:5" ht="15.75">
      <c r="A6" s="40"/>
      <c r="B6" s="41" t="s">
        <v>93</v>
      </c>
      <c r="C6" s="42">
        <f>'1кв'!B47</f>
        <v>46799.05</v>
      </c>
      <c r="D6" s="43"/>
    </row>
    <row r="7" spans="1:5" ht="15.75">
      <c r="A7" s="44" t="s">
        <v>94</v>
      </c>
      <c r="B7" s="41" t="s">
        <v>113</v>
      </c>
      <c r="C7" s="42"/>
      <c r="D7" s="43"/>
    </row>
    <row r="8" spans="1:5" ht="15.75">
      <c r="A8" s="40"/>
      <c r="B8" s="45" t="s">
        <v>95</v>
      </c>
      <c r="C8" s="42"/>
      <c r="D8" s="43"/>
    </row>
    <row r="9" spans="1:5" ht="15.75">
      <c r="A9" s="40"/>
      <c r="B9" s="7" t="s">
        <v>114</v>
      </c>
      <c r="C9" s="42"/>
      <c r="D9" s="43"/>
    </row>
    <row r="10" spans="1:5" ht="15.75">
      <c r="A10" s="40"/>
      <c r="B10" s="7" t="s">
        <v>115</v>
      </c>
      <c r="C10" s="42"/>
      <c r="D10" s="43"/>
    </row>
    <row r="11" spans="1:5" ht="15.75">
      <c r="A11" s="40"/>
      <c r="B11" s="54" t="s">
        <v>116</v>
      </c>
      <c r="C11" s="42"/>
      <c r="D11" s="43"/>
    </row>
    <row r="12" spans="1:5" ht="15.75">
      <c r="A12" s="40"/>
      <c r="B12" s="48" t="s">
        <v>59</v>
      </c>
      <c r="C12" s="65">
        <f>'1кв'!B49+'2кв'!B50+'3кв'!B50+'4кв'!B52</f>
        <v>849566.6</v>
      </c>
      <c r="D12" s="43"/>
    </row>
    <row r="13" spans="1:5" ht="15.75">
      <c r="A13" s="40"/>
      <c r="B13" s="64" t="s">
        <v>47</v>
      </c>
      <c r="C13" s="65">
        <f>'1кв'!B50+'2кв'!B51+'3кв'!B51+'4кв'!B53</f>
        <v>55743.5</v>
      </c>
      <c r="D13" s="43"/>
    </row>
    <row r="14" spans="1:5">
      <c r="B14" s="48" t="s">
        <v>88</v>
      </c>
      <c r="C14" s="68">
        <f>'3кв'!B52+'4кв'!B54</f>
        <v>304296</v>
      </c>
      <c r="D14" s="47"/>
    </row>
    <row r="15" spans="1:5" ht="30">
      <c r="B15" s="48" t="s">
        <v>54</v>
      </c>
      <c r="C15" s="68">
        <f>'1кв'!B51+'2кв'!B52+'3кв'!B53+'4кв'!B55</f>
        <v>3600</v>
      </c>
      <c r="D15" s="47"/>
    </row>
    <row r="16" spans="1:5" ht="15.75">
      <c r="A16" s="49"/>
      <c r="B16" s="46" t="s">
        <v>96</v>
      </c>
      <c r="C16" s="50">
        <f>SUM(C12:C15)</f>
        <v>1213206.1000000001</v>
      </c>
      <c r="D16" s="43">
        <f>'1кв'!B49+'1кв'!B50+'1кв'!B51+'2кв'!B50+'2кв'!B51+'2кв'!B52+'3кв'!B50+'3кв'!B51+'3кв'!B52+'3кв'!B53+'4кв'!B52+'4кв'!B53+'4кв'!B54+'4кв'!B55</f>
        <v>1213206.1000000001</v>
      </c>
      <c r="E16" s="67">
        <f>C16-D16</f>
        <v>0</v>
      </c>
    </row>
    <row r="17" spans="1:5" ht="15.75">
      <c r="A17" s="1"/>
      <c r="B17" s="86"/>
      <c r="C17" s="86"/>
      <c r="D17" s="51"/>
    </row>
    <row r="18" spans="1:5" ht="15.75">
      <c r="A18" s="52" t="s">
        <v>97</v>
      </c>
      <c r="B18" s="19" t="s">
        <v>98</v>
      </c>
      <c r="C18" s="53">
        <f>'1кв'!E22+'2кв'!E22+'3кв'!E22+'4кв'!E22</f>
        <v>516853.47600000002</v>
      </c>
      <c r="D18" s="51"/>
    </row>
    <row r="19" spans="1:5" ht="30">
      <c r="A19" s="52"/>
      <c r="B19" s="7" t="s">
        <v>99</v>
      </c>
      <c r="C19" s="53">
        <f>'1кв'!E23</f>
        <v>6999.48</v>
      </c>
      <c r="D19" s="51"/>
    </row>
    <row r="20" spans="1:5" ht="15.75">
      <c r="A20" s="52"/>
      <c r="B20" s="54" t="s">
        <v>38</v>
      </c>
      <c r="C20" s="53">
        <f>'1кв'!E25+'2кв'!E24+'3кв'!E24+'4кв'!E24</f>
        <v>234160.99199999997</v>
      </c>
      <c r="D20" s="51"/>
    </row>
    <row r="21" spans="1:5" ht="15.75">
      <c r="A21" s="52"/>
      <c r="B21" s="7" t="s">
        <v>48</v>
      </c>
      <c r="C21" s="53">
        <f>'1кв'!E26+'2кв'!E25+'3кв'!E25+'4кв'!E25</f>
        <v>14562.27</v>
      </c>
      <c r="D21" s="51"/>
    </row>
    <row r="22" spans="1:5" ht="15.75">
      <c r="A22" s="52"/>
      <c r="B22" s="7" t="s">
        <v>49</v>
      </c>
      <c r="C22" s="53">
        <f>'1кв'!E27+'2кв'!E26+'3кв'!E26+'4кв'!E26</f>
        <v>31498.04</v>
      </c>
      <c r="D22" s="51"/>
    </row>
    <row r="23" spans="1:5" ht="15.75">
      <c r="A23" s="52"/>
      <c r="B23" s="7" t="s">
        <v>50</v>
      </c>
      <c r="C23" s="53">
        <f>'1кв'!E28+'2кв'!E27+'3кв'!E27+'4кв'!E27</f>
        <v>17831.72</v>
      </c>
      <c r="D23" s="51"/>
    </row>
    <row r="24" spans="1:5" ht="15.75">
      <c r="A24" s="1"/>
      <c r="B24" s="7" t="s">
        <v>28</v>
      </c>
      <c r="C24" s="53">
        <f>'1кв'!E29+'2кв'!E28+'3кв'!E28+'4кв'!E28</f>
        <v>18392.379999999997</v>
      </c>
      <c r="D24" s="51"/>
      <c r="E24" s="55"/>
    </row>
    <row r="25" spans="1:5" ht="15.75">
      <c r="A25" s="52"/>
      <c r="B25" s="56" t="s">
        <v>117</v>
      </c>
      <c r="C25" s="57">
        <f>'4кв'!E29+'4кв'!E30</f>
        <v>1297.7249999999999</v>
      </c>
      <c r="D25" s="51"/>
    </row>
    <row r="26" spans="1:5" ht="15.75">
      <c r="A26" s="52"/>
      <c r="B26" s="58" t="s">
        <v>100</v>
      </c>
      <c r="C26" s="57">
        <f>SUM(C28:C33)</f>
        <v>507077.07</v>
      </c>
      <c r="D26" s="51"/>
    </row>
    <row r="27" spans="1:5" ht="15.75">
      <c r="A27" s="52"/>
      <c r="B27" s="45" t="s">
        <v>95</v>
      </c>
      <c r="C27" s="57"/>
      <c r="D27" s="51"/>
    </row>
    <row r="28" spans="1:5" ht="15.75">
      <c r="A28" s="52"/>
      <c r="B28" s="45" t="s">
        <v>118</v>
      </c>
      <c r="C28" s="57">
        <f>'2кв'!E29</f>
        <v>3700</v>
      </c>
      <c r="D28" s="51"/>
    </row>
    <row r="29" spans="1:5" ht="30">
      <c r="A29" s="52"/>
      <c r="B29" s="30" t="s">
        <v>119</v>
      </c>
      <c r="C29" s="57">
        <f>'2кв'!E30</f>
        <v>10263.799999999999</v>
      </c>
      <c r="D29" s="51"/>
    </row>
    <row r="30" spans="1:5" ht="15.75">
      <c r="A30" s="52"/>
      <c r="B30" s="30" t="s">
        <v>120</v>
      </c>
      <c r="C30" s="57">
        <f>'3кв'!E29</f>
        <v>82450</v>
      </c>
      <c r="D30" s="51"/>
    </row>
    <row r="31" spans="1:5" ht="15.75">
      <c r="A31" s="52"/>
      <c r="B31" s="30" t="s">
        <v>121</v>
      </c>
      <c r="C31" s="57">
        <f>'3кв'!E30</f>
        <v>404905.65</v>
      </c>
      <c r="D31" s="51"/>
    </row>
    <row r="32" spans="1:5" ht="15.75">
      <c r="A32" s="52"/>
      <c r="B32" s="30" t="s">
        <v>122</v>
      </c>
      <c r="C32" s="57">
        <f>'4кв'!E31</f>
        <v>5757.62</v>
      </c>
      <c r="D32" s="51"/>
    </row>
    <row r="33" spans="1:5" ht="15.75">
      <c r="A33" s="52"/>
      <c r="B33" s="30"/>
      <c r="C33" s="57"/>
      <c r="D33" s="51"/>
    </row>
    <row r="34" spans="1:5" ht="15.75">
      <c r="A34" s="1"/>
      <c r="B34" s="59" t="s">
        <v>101</v>
      </c>
      <c r="C34" s="60">
        <f>SUM(C18:C26)</f>
        <v>1348673.1529999999</v>
      </c>
      <c r="D34" s="51">
        <f>'1кв'!E30+'2кв'!E31+'3кв'!E31+'4кв'!E33</f>
        <v>1348673.1530000002</v>
      </c>
      <c r="E34" s="55"/>
    </row>
    <row r="35" spans="1:5" ht="15.75">
      <c r="A35" s="1"/>
      <c r="B35" s="61" t="s">
        <v>102</v>
      </c>
      <c r="C35" s="66">
        <f>C6+C16-C34</f>
        <v>-88668.002999999793</v>
      </c>
      <c r="D35" s="51"/>
    </row>
    <row r="36" spans="1:5" ht="15.75">
      <c r="A36" s="1"/>
      <c r="B36" s="44"/>
      <c r="C36" s="44"/>
      <c r="D36" s="51"/>
    </row>
    <row r="37" spans="1:5" ht="15.75">
      <c r="A37" s="1"/>
      <c r="B37" s="62" t="s">
        <v>103</v>
      </c>
      <c r="C37" s="62"/>
      <c r="D37" s="51"/>
    </row>
    <row r="38" spans="1:5" ht="15.75">
      <c r="A38" s="1"/>
      <c r="B38" s="62" t="s">
        <v>104</v>
      </c>
      <c r="C38" s="62">
        <v>93921.78</v>
      </c>
      <c r="D38" s="51"/>
    </row>
    <row r="39" spans="1:5" ht="15.75">
      <c r="A39" s="1"/>
      <c r="B39" s="63" t="s">
        <v>105</v>
      </c>
      <c r="C39" s="63">
        <v>161679.20000000001</v>
      </c>
      <c r="D39" s="51"/>
    </row>
    <row r="40" spans="1:5" ht="15.75">
      <c r="A40" s="1"/>
      <c r="B40" s="62" t="s">
        <v>106</v>
      </c>
      <c r="C40" s="62">
        <f>C39-C38</f>
        <v>67757.420000000013</v>
      </c>
      <c r="D40" s="51"/>
    </row>
    <row r="41" spans="1:5" ht="15.75">
      <c r="A41" s="1"/>
      <c r="B41" s="44"/>
      <c r="C41" s="44"/>
      <c r="D41" s="51"/>
    </row>
    <row r="42" spans="1:5" ht="15.75">
      <c r="A42" s="1"/>
      <c r="B42" s="44"/>
      <c r="C42" s="44"/>
      <c r="D42" s="51"/>
    </row>
    <row r="43" spans="1:5" ht="15.75">
      <c r="A43" s="1"/>
      <c r="B43" s="44"/>
      <c r="C43" s="44"/>
      <c r="D43" s="51"/>
    </row>
    <row r="44" spans="1:5" ht="15.75">
      <c r="A44" s="1" t="s">
        <v>107</v>
      </c>
      <c r="B44" s="44" t="s">
        <v>108</v>
      </c>
      <c r="C44" s="44"/>
      <c r="D44" s="51"/>
    </row>
    <row r="45" spans="1:5" ht="15.75">
      <c r="A45" s="1"/>
      <c r="B45" s="44" t="s">
        <v>109</v>
      </c>
      <c r="C45" s="44"/>
      <c r="D45" s="51"/>
    </row>
    <row r="46" spans="1:5" ht="15.75">
      <c r="A46" s="1"/>
      <c r="B46" s="44" t="s">
        <v>110</v>
      </c>
      <c r="C46" s="44"/>
      <c r="D46" s="51"/>
    </row>
    <row r="47" spans="1:5" ht="15.75">
      <c r="A47" s="1"/>
      <c r="B47" s="44"/>
      <c r="C47" s="44"/>
      <c r="D47" s="51"/>
    </row>
    <row r="48" spans="1:5" ht="15.75">
      <c r="A48" s="1"/>
      <c r="B48" s="44"/>
      <c r="C48" s="44"/>
      <c r="D48" s="51"/>
    </row>
    <row r="49" spans="1:4" ht="15.75">
      <c r="A49" s="1"/>
      <c r="B49" s="44" t="s">
        <v>111</v>
      </c>
      <c r="C49" s="44"/>
      <c r="D49" s="51"/>
    </row>
    <row r="50" spans="1:4" ht="15.75">
      <c r="A50" s="1"/>
      <c r="B50" s="44"/>
      <c r="C50" s="44"/>
      <c r="D50" s="51"/>
    </row>
    <row r="51" spans="1:4" ht="15.75">
      <c r="A51" s="1"/>
      <c r="B51" s="44"/>
      <c r="C51" s="44"/>
      <c r="D51" s="51"/>
    </row>
  </sheetData>
  <mergeCells count="6">
    <mergeCell ref="B17:C17"/>
    <mergeCell ref="A1:C1"/>
    <mergeCell ref="A2:C2"/>
    <mergeCell ref="A3:C3"/>
    <mergeCell ref="A4:C4"/>
    <mergeCell ref="A5:C5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1кв</vt:lpstr>
      <vt:lpstr>2кв</vt:lpstr>
      <vt:lpstr>3кв</vt:lpstr>
      <vt:lpstr>4кв</vt:lpstr>
      <vt:lpstr>отчет</vt:lpstr>
      <vt:lpstr>'1кв'!Область_печати</vt:lpstr>
      <vt:lpstr>'2кв'!Область_печати</vt:lpstr>
      <vt:lpstr>'3кв'!Область_печати</vt:lpstr>
      <vt:lpstr>'4кв'!Область_печати</vt:lpstr>
      <vt:lpstr>отчет!Область_печати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2023-03-02T10:53:09Z</dcterms:modified>
</cp:coreProperties>
</file>