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4"/>
  </bookViews>
  <sheets>
    <sheet name="1кв" sheetId="19" r:id="rId1"/>
    <sheet name="2кв" sheetId="20" r:id="rId2"/>
    <sheet name="3кв" sheetId="21" r:id="rId3"/>
    <sheet name="4кв" sheetId="22" r:id="rId4"/>
    <sheet name="отчет" sheetId="23" r:id="rId5"/>
  </sheets>
  <definedNames>
    <definedName name="_xlnm.Print_Area" localSheetId="0">'1кв'!$A$1:$E$51</definedName>
    <definedName name="_xlnm.Print_Area" localSheetId="1">'2кв'!$A$1:$E$51</definedName>
    <definedName name="_xlnm.Print_Area" localSheetId="2">'3кв'!$A$1:$E$51</definedName>
    <definedName name="_xlnm.Print_Area" localSheetId="3">'4кв'!$A$1:$E$51</definedName>
    <definedName name="_xlnm.Print_Area" localSheetId="4">отчет!$A$1:$C$45</definedName>
  </definedNames>
  <calcPr calcId="124519"/>
</workbook>
</file>

<file path=xl/calcChain.xml><?xml version="1.0" encoding="utf-8"?>
<calcChain xmlns="http://schemas.openxmlformats.org/spreadsheetml/2006/main">
  <c r="C28" i="23"/>
  <c r="C6"/>
  <c r="E30" i="22"/>
  <c r="C26" i="23" l="1"/>
  <c r="C25"/>
  <c r="C29"/>
  <c r="C21"/>
  <c r="C22"/>
  <c r="C23"/>
  <c r="C24"/>
  <c r="C20"/>
  <c r="C19"/>
  <c r="C18"/>
  <c r="C14"/>
  <c r="C15"/>
  <c r="C30" l="1"/>
  <c r="C36"/>
  <c r="B47" i="22" l="1"/>
  <c r="C13" i="23" s="1"/>
  <c r="E28" i="22"/>
  <c r="B45"/>
  <c r="B49"/>
  <c r="B48"/>
  <c r="E29"/>
  <c r="E23"/>
  <c r="E22"/>
  <c r="E21"/>
  <c r="C16" i="23" l="1"/>
  <c r="C31" s="1"/>
  <c r="B50" i="22"/>
  <c r="B51" s="1"/>
  <c r="B47" i="21"/>
  <c r="B45"/>
  <c r="E29"/>
  <c r="B49"/>
  <c r="B48"/>
  <c r="E23"/>
  <c r="E22"/>
  <c r="E21"/>
  <c r="E30" l="1"/>
  <c r="B50" s="1"/>
  <c r="B51" s="1"/>
  <c r="B47" i="20"/>
  <c r="B45"/>
  <c r="E30"/>
  <c r="B49"/>
  <c r="B48"/>
  <c r="E23"/>
  <c r="E22"/>
  <c r="E21"/>
  <c r="B50" l="1"/>
  <c r="B51"/>
  <c r="B47" i="19"/>
  <c r="E29" l="1"/>
  <c r="B49"/>
  <c r="B48"/>
  <c r="E24"/>
  <c r="E23"/>
  <c r="E22"/>
  <c r="E21"/>
  <c r="E30" l="1"/>
  <c r="B50" s="1"/>
  <c r="B51" s="1"/>
</calcChain>
</file>

<file path=xl/sharedStrings.xml><?xml version="1.0" encoding="utf-8"?>
<sst xmlns="http://schemas.openxmlformats.org/spreadsheetml/2006/main" count="336" uniqueCount="115">
  <si>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</si>
  <si>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</si>
  <si>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</si>
  <si>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</si>
  <si>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</si>
  <si>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</si>
  <si>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</si>
  <si>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</si>
  <si>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</si>
  <si>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</si>
  <si>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</si>
  <si>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</si>
  <si>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</si>
  <si>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</si>
  <si>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</si>
  <si>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</si>
  <si>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</si>
  <si>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</si>
  <si>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</si>
  <si>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</si>
  <si>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</si>
  <si>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</si>
  <si>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t>Услуги по дератизации и дезинфекции</t>
  </si>
  <si>
    <t>По заявке собственников или 4 раза в год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</si>
  <si>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</si>
  <si>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Шевченко Григория Александровича</t>
    </r>
  </si>
  <si>
    <t>постоянно</t>
  </si>
  <si>
    <t>г. Россошь, ул. Лизы Чайкиной, д. 1а/2</t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</si>
  <si>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№1а/2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Лизы Чайкиной</t>
    </r>
  </si>
  <si>
    <t>Итого:</t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</si>
  <si>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Шевченко Г.А.</t>
    </r>
  </si>
  <si>
    <t>Стоимость материалов</t>
  </si>
  <si>
    <t>1 квартал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</si>
  <si>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</si>
  <si>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</si>
  <si>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</si>
  <si>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в т.ч. Оплачено</t>
  </si>
  <si>
    <t xml:space="preserve">Итого остаток на конец квартала </t>
  </si>
  <si>
    <t>Sдома=2553,9м2</t>
  </si>
  <si>
    <t>Работы по содержанию и тек. ремонту</t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</si>
  <si>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№43,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№1 от 20.01.2017.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</si>
  <si>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№79  от   01.06.2016 г.</t>
    </r>
  </si>
  <si>
    <t>Остаток на начало квартала</t>
  </si>
  <si>
    <t>Услуги по содержанию многоквартирного дома ( без стоимости услуги проверки вентканалов, услуги дератизации и дезинсекции )</t>
  </si>
  <si>
    <t>определена приложением № 9 к договору</t>
  </si>
  <si>
    <t xml:space="preserve">Расходы по управлению МКД </t>
  </si>
  <si>
    <r>
      <t xml:space="preserve">именуемый в дальнейшем "Заказчик", в лице </t>
    </r>
    <r>
      <rPr>
        <b/>
        <u/>
        <sz val="11"/>
        <color theme="1"/>
        <rFont val="Times New Roman"/>
        <family val="1"/>
        <charset val="204"/>
      </rPr>
      <t xml:space="preserve"> Федечкиной Елены Владимировны</t>
    </r>
  </si>
  <si>
    <t xml:space="preserve">интернет Ростелеком </t>
  </si>
  <si>
    <t xml:space="preserve">интернет Квант-телеком </t>
  </si>
  <si>
    <t>холодная вода на СОИ</t>
  </si>
  <si>
    <t>электроэнергия на СОИ</t>
  </si>
  <si>
    <t>водоотведение на СОИ</t>
  </si>
  <si>
    <r>
      <t xml:space="preserve">Заказчик - </t>
    </r>
    <r>
      <rPr>
        <b/>
        <sz val="10"/>
        <color theme="1"/>
        <rFont val="Times New Roman"/>
        <family val="1"/>
        <charset val="204"/>
      </rPr>
      <t>собственники МКД, в лице председателя совета дома Федечкиной Е.В.</t>
    </r>
  </si>
  <si>
    <t>Обработка подъездов хлорсодержащими растворами опрыскивание 1 раз в неделю</t>
  </si>
  <si>
    <t>Предъявлено населению 169517,85</t>
  </si>
  <si>
    <t>за 1 квартал 2022 года</t>
  </si>
  <si>
    <t>"31" 03 2022 г.</t>
  </si>
  <si>
    <t>Уборка подвала 2м3</t>
  </si>
  <si>
    <t>март</t>
  </si>
  <si>
    <t>ч/ч</t>
  </si>
  <si>
    <t xml:space="preserve">           2. Всего за период с "01" 01 2022 г. по "31" 03 2022 г. выполнено работ (оказано услуг) на общую сумму сто пятьдесят семь тысяч триста девяносто рублей 72 копейки</t>
  </si>
  <si>
    <t>за 2 квартал 2022 года</t>
  </si>
  <si>
    <t>2 квартал</t>
  </si>
  <si>
    <t>полив</t>
  </si>
  <si>
    <t>май</t>
  </si>
  <si>
    <t>Реконструкция качелей, установка стендов (13% стоимости)</t>
  </si>
  <si>
    <t xml:space="preserve">           2. Всего за период с "01" 01 2022 г. по "31" 03 2022 г. выполнено работ (оказано услуг) на общую сумму сто пятьдесят пять тысяч тридцать семь рублей 14 копеек</t>
  </si>
  <si>
    <t>за 3 квартал 2022 года</t>
  </si>
  <si>
    <t>"30" 09 2022 г.</t>
  </si>
  <si>
    <t>3 квартал</t>
  </si>
  <si>
    <t>Устранение течи по окну на чердаке (кв.14)</t>
  </si>
  <si>
    <t>август</t>
  </si>
  <si>
    <t xml:space="preserve">           2. Всего за период с "01" 07 2022 г. по "30" 09 2022 г. выполнено работ (оказано услуг) на общую сумму  сто семьдесят одна тысяча двести одиннадцать рублей 07 копеек</t>
  </si>
  <si>
    <t>Предъявлено населению 175985,59</t>
  </si>
  <si>
    <t>4 квартал</t>
  </si>
  <si>
    <t>за 4 квартал 2022 года</t>
  </si>
  <si>
    <t>"31" 12 2022 г.</t>
  </si>
  <si>
    <t>Монтаж сетки на продухи (кв.30)</t>
  </si>
  <si>
    <t xml:space="preserve">Установка ручки на окно в подьезде </t>
  </si>
  <si>
    <t xml:space="preserve">           2. Всего за период с "01" 10 2022 г. по "31" 12 2022 г. выполнено работ (оказано услуг) на общую сумму сто семьдесят семь тысяч восемьсот девять рублей 49 копеек</t>
  </si>
  <si>
    <t>Предъявлено населению 188818,79</t>
  </si>
  <si>
    <t>ОТЧЕТ</t>
  </si>
  <si>
    <t>О ВЫПОЛНЕННЫХ РАБОТАХ И ДВИЖЕНИИ  СРЕДСТВ</t>
  </si>
  <si>
    <t>НА ЛИЦЕВОМ СЧЕТЕ  ЗА  период  с 01.01.2022г. по 31.12.2022г.</t>
  </si>
  <si>
    <t>Остаток на начало периода</t>
  </si>
  <si>
    <t xml:space="preserve">Доходы: </t>
  </si>
  <si>
    <t>в том числе: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</si>
  <si>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</si>
  <si>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</si>
  <si>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</si>
  <si>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</si>
  <si>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Обработка подъездов хлорсодержащими растворами опрыскивание 1 раз в неделю (1 квартал)</t>
  </si>
  <si>
    <t>работы по договору, всего</t>
  </si>
  <si>
    <t>Итого расходов</t>
  </si>
  <si>
    <t>Остаток средств на 01.01.2022</t>
  </si>
  <si>
    <t>Справочно:</t>
  </si>
  <si>
    <t>Задолженность населения по оплате на 01.01.2022г.</t>
  </si>
  <si>
    <t>Задолженность населения по оплате на 01.01.2023г.</t>
  </si>
  <si>
    <t>Прирост (+) / уменьшение (-) задолженности за год</t>
  </si>
  <si>
    <t xml:space="preserve">Получил: </t>
  </si>
  <si>
    <t>Отчет за 2022 год.</t>
  </si>
  <si>
    <t>Перечень предлагаемых работ на 2023 год.</t>
  </si>
  <si>
    <t>Предложение по структуре тарифа на 2023 год.</t>
  </si>
  <si>
    <t>_____________________________________________</t>
  </si>
  <si>
    <t>по ж.д. ул.Лизы Чайкиной, д.1а/2</t>
  </si>
  <si>
    <t>Начислено всего 704032,25</t>
  </si>
  <si>
    <t>* холодная вода на СОИ - 10445,46</t>
  </si>
  <si>
    <t>* холодная вода для ГВС на СОИ-3100,3</t>
  </si>
  <si>
    <t>* электроэнергия на СОИ-31518,29</t>
  </si>
  <si>
    <t>* водоотведение на СОИ- 23200,28</t>
  </si>
  <si>
    <t>Оплачено за размещение оборудования в МОП интернет Ростелеком</t>
  </si>
  <si>
    <t>Оплачено за размещение оборудования в МОП интернет Квант-телеком</t>
  </si>
  <si>
    <t>Непредвиденные работы 27 ч/ч</t>
  </si>
  <si>
    <t>*полив</t>
  </si>
  <si>
    <t>*Реконструкция качелей, установка стендов (13% стоимости)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</si>
</sst>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0" borderId="0"/>
    <xf numFmtId="0" fontId="16" fillId="0" borderId="0"/>
    <xf numFmtId="165" fontId="17" fillId="0" borderId="0"/>
  </cellStyleXfs>
  <cellXfs count="8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164" fontId="7" fillId="0" borderId="0" xfId="1" applyNumberFormat="1" applyFont="1"/>
    <xf numFmtId="164" fontId="4" fillId="0" borderId="0" xfId="1" applyNumberFormat="1" applyFont="1"/>
    <xf numFmtId="0" fontId="12" fillId="0" borderId="0" xfId="0" applyFont="1"/>
    <xf numFmtId="0" fontId="4" fillId="0" borderId="0" xfId="0" applyFont="1" applyAlignment="1">
      <alignment vertical="top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1" fillId="0" borderId="0" xfId="0" applyFont="1"/>
    <xf numFmtId="43" fontId="4" fillId="0" borderId="0" xfId="0" applyNumberFormat="1" applyFont="1"/>
    <xf numFmtId="0" fontId="3" fillId="0" borderId="0" xfId="0" applyFont="1" applyAlignment="1">
      <alignment wrapText="1"/>
    </xf>
    <xf numFmtId="164" fontId="7" fillId="0" borderId="0" xfId="0" applyNumberFormat="1" applyFont="1"/>
    <xf numFmtId="0" fontId="2" fillId="0" borderId="1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1" fillId="0" borderId="1" xfId="0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8" fillId="0" borderId="0" xfId="0" applyFont="1" applyAlignment="1"/>
    <xf numFmtId="0" fontId="3" fillId="0" borderId="0" xfId="0" applyFont="1" applyAlignment="1"/>
    <xf numFmtId="49" fontId="3" fillId="0" borderId="1" xfId="0" applyNumberFormat="1" applyFont="1" applyBorder="1"/>
    <xf numFmtId="166" fontId="7" fillId="0" borderId="1" xfId="1" applyNumberFormat="1" applyFont="1" applyBorder="1" applyAlignment="1">
      <alignment horizontal="center"/>
    </xf>
    <xf numFmtId="4" fontId="18" fillId="0" borderId="0" xfId="0" applyNumberFormat="1" applyFont="1"/>
    <xf numFmtId="0" fontId="3" fillId="0" borderId="0" xfId="0" applyFont="1" applyAlignment="1">
      <alignment horizontal="left"/>
    </xf>
    <xf numFmtId="49" fontId="4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/>
    <xf numFmtId="164" fontId="4" fillId="0" borderId="0" xfId="1" applyNumberFormat="1" applyFont="1" applyBorder="1"/>
    <xf numFmtId="0" fontId="3" fillId="0" borderId="0" xfId="0" applyFont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0" fontId="4" fillId="0" borderId="5" xfId="0" applyFont="1" applyBorder="1" applyAlignment="1">
      <alignment vertical="center" wrapText="1"/>
    </xf>
    <xf numFmtId="43" fontId="0" fillId="0" borderId="0" xfId="0" applyNumberFormat="1"/>
    <xf numFmtId="49" fontId="3" fillId="0" borderId="6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11" fillId="0" borderId="4" xfId="0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/>
    </xf>
    <xf numFmtId="43" fontId="7" fillId="0" borderId="1" xfId="1" applyFont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right" wrapText="1"/>
    </xf>
    <xf numFmtId="49" fontId="3" fillId="0" borderId="1" xfId="0" applyNumberFormat="1" applyFont="1" applyBorder="1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5">
    <cellStyle name="Excel Built-in Normal" xfId="4"/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view="pageBreakPreview" topLeftCell="A20" zoomScaleSheetLayoutView="100" workbookViewId="0">
      <selection activeCell="E29" sqref="E29"/>
    </sheetView>
  </sheetViews>
  <sheetFormatPr defaultColWidth="9.140625" defaultRowHeight="15"/>
  <cols>
    <col min="1" max="1" width="31.5703125" style="2" customWidth="1"/>
    <col min="2" max="2" width="20.28515625" style="2" customWidth="1"/>
    <col min="3" max="3" width="14.42578125" style="2" customWidth="1"/>
    <col min="4" max="4" width="16.140625" style="21" customWidth="1"/>
    <col min="5" max="5" width="14.140625" style="2" customWidth="1"/>
    <col min="6" max="6" width="12.7109375" style="2" bestFit="1" customWidth="1"/>
    <col min="7" max="16384" width="9.140625" style="2"/>
  </cols>
  <sheetData>
    <row r="1" spans="1:5" ht="15.75">
      <c r="A1" s="76" t="s">
        <v>11</v>
      </c>
      <c r="B1" s="76"/>
      <c r="C1" s="76"/>
      <c r="D1" s="76"/>
      <c r="E1" s="76"/>
    </row>
    <row r="2" spans="1:5" ht="40.5" customHeight="1">
      <c r="A2" s="77" t="s">
        <v>12</v>
      </c>
      <c r="B2" s="78"/>
      <c r="C2" s="78"/>
      <c r="D2" s="78"/>
      <c r="E2" s="78"/>
    </row>
    <row r="3" spans="1:5" ht="13.9" customHeight="1">
      <c r="A3" s="79" t="s">
        <v>55</v>
      </c>
      <c r="B3" s="79"/>
      <c r="C3" s="79"/>
      <c r="D3" s="79"/>
      <c r="E3" s="79"/>
    </row>
    <row r="4" spans="1:5" s="1" customFormat="1" ht="15.75">
      <c r="A4" s="27" t="s">
        <v>13</v>
      </c>
      <c r="B4" s="28"/>
      <c r="C4" s="28"/>
      <c r="D4" s="84" t="s">
        <v>56</v>
      </c>
      <c r="E4" s="84"/>
    </row>
    <row r="5" spans="1:5">
      <c r="A5" s="67" t="s">
        <v>0</v>
      </c>
      <c r="B5" s="67"/>
      <c r="C5" s="67"/>
      <c r="D5" s="67"/>
      <c r="E5" s="67"/>
    </row>
    <row r="6" spans="1:5">
      <c r="A6" s="80" t="s">
        <v>27</v>
      </c>
      <c r="B6" s="80"/>
      <c r="C6" s="80"/>
      <c r="D6" s="80"/>
      <c r="E6" s="80"/>
    </row>
    <row r="7" spans="1:5">
      <c r="A7" s="72" t="s">
        <v>1</v>
      </c>
      <c r="B7" s="72"/>
      <c r="C7" s="72"/>
      <c r="D7" s="72"/>
      <c r="E7" s="72"/>
    </row>
    <row r="8" spans="1:5">
      <c r="A8" s="81" t="s">
        <v>46</v>
      </c>
      <c r="B8" s="81"/>
      <c r="C8" s="81"/>
      <c r="D8" s="81"/>
      <c r="E8" s="81"/>
    </row>
    <row r="9" spans="1:5" ht="24" customHeight="1">
      <c r="A9" s="82" t="s">
        <v>14</v>
      </c>
      <c r="B9" s="83"/>
      <c r="C9" s="83"/>
      <c r="D9" s="83"/>
      <c r="E9" s="83"/>
    </row>
    <row r="10" spans="1:5" ht="33.75" customHeight="1">
      <c r="A10" s="67" t="s">
        <v>40</v>
      </c>
      <c r="B10" s="67"/>
      <c r="C10" s="67"/>
      <c r="D10" s="67"/>
      <c r="E10" s="67"/>
    </row>
    <row r="11" spans="1:5" ht="18.75" customHeight="1">
      <c r="A11" s="72" t="s">
        <v>15</v>
      </c>
      <c r="B11" s="73"/>
      <c r="C11" s="73"/>
      <c r="D11" s="73"/>
      <c r="E11" s="73"/>
    </row>
    <row r="12" spans="1:5">
      <c r="A12" s="67" t="s">
        <v>24</v>
      </c>
      <c r="B12" s="67"/>
      <c r="C12" s="67"/>
      <c r="D12" s="67"/>
      <c r="E12" s="67"/>
    </row>
    <row r="13" spans="1:5" ht="17.25" customHeight="1">
      <c r="A13" s="72" t="s">
        <v>2</v>
      </c>
      <c r="B13" s="73"/>
      <c r="C13" s="73"/>
      <c r="D13" s="73"/>
      <c r="E13" s="73"/>
    </row>
    <row r="14" spans="1:5">
      <c r="A14" s="67" t="s">
        <v>25</v>
      </c>
      <c r="B14" s="67"/>
      <c r="C14" s="67"/>
      <c r="D14" s="67"/>
      <c r="E14" s="67"/>
    </row>
    <row r="15" spans="1:5" ht="15.75" customHeight="1">
      <c r="A15" s="72" t="s">
        <v>16</v>
      </c>
      <c r="B15" s="73"/>
      <c r="C15" s="73"/>
      <c r="D15" s="73"/>
      <c r="E15" s="73"/>
    </row>
    <row r="16" spans="1:5" ht="29.25" customHeight="1">
      <c r="A16" s="67" t="s">
        <v>17</v>
      </c>
      <c r="B16" s="67"/>
      <c r="C16" s="67"/>
      <c r="D16" s="67"/>
      <c r="E16" s="67"/>
    </row>
    <row r="17" spans="1:7" ht="55.9" customHeight="1">
      <c r="A17" s="67" t="s">
        <v>41</v>
      </c>
      <c r="B17" s="67"/>
      <c r="C17" s="67"/>
      <c r="D17" s="67"/>
      <c r="E17" s="67"/>
    </row>
    <row r="18" spans="1:7" ht="30.6" customHeight="1">
      <c r="A18" s="74" t="s">
        <v>28</v>
      </c>
      <c r="B18" s="74"/>
      <c r="C18" s="74"/>
      <c r="D18" s="74"/>
      <c r="E18" s="74"/>
    </row>
    <row r="19" spans="1:7">
      <c r="A19" s="74"/>
      <c r="B19" s="74"/>
      <c r="C19" s="74"/>
      <c r="D19" s="74"/>
      <c r="E19" s="74"/>
      <c r="F19" s="2">
        <v>2553.9</v>
      </c>
      <c r="G19" s="2">
        <v>3</v>
      </c>
    </row>
    <row r="20" spans="1:7" ht="135">
      <c r="A20" s="3" t="s">
        <v>7</v>
      </c>
      <c r="B20" s="3" t="s">
        <v>10</v>
      </c>
      <c r="C20" s="3" t="s">
        <v>3</v>
      </c>
      <c r="D20" s="18" t="s">
        <v>9</v>
      </c>
      <c r="E20" s="3" t="s">
        <v>8</v>
      </c>
    </row>
    <row r="21" spans="1:7" ht="64.5">
      <c r="A21" s="25" t="s">
        <v>43</v>
      </c>
      <c r="B21" s="8" t="s">
        <v>44</v>
      </c>
      <c r="C21" s="3" t="s">
        <v>4</v>
      </c>
      <c r="D21" s="3">
        <v>13.33</v>
      </c>
      <c r="E21" s="7">
        <f>D21*F19*G19</f>
        <v>102130.46100000001</v>
      </c>
    </row>
    <row r="22" spans="1:7" ht="45">
      <c r="A22" s="6" t="s">
        <v>53</v>
      </c>
      <c r="B22" s="8" t="s">
        <v>32</v>
      </c>
      <c r="C22" s="3" t="s">
        <v>4</v>
      </c>
      <c r="D22" s="3"/>
      <c r="E22" s="7">
        <f>1261.98*3</f>
        <v>3785.94</v>
      </c>
    </row>
    <row r="23" spans="1:7" ht="38.25">
      <c r="A23" s="6" t="s">
        <v>22</v>
      </c>
      <c r="B23" s="8" t="s">
        <v>23</v>
      </c>
      <c r="C23" s="3" t="s">
        <v>4</v>
      </c>
      <c r="D23" s="3">
        <v>0</v>
      </c>
      <c r="E23" s="7">
        <f>D23*F19*G19</f>
        <v>0</v>
      </c>
    </row>
    <row r="24" spans="1:7">
      <c r="A24" s="6" t="s">
        <v>45</v>
      </c>
      <c r="B24" s="8" t="s">
        <v>26</v>
      </c>
      <c r="C24" s="3" t="s">
        <v>4</v>
      </c>
      <c r="D24" s="3">
        <v>5</v>
      </c>
      <c r="E24" s="7">
        <f>D24*F19*G19</f>
        <v>38308.5</v>
      </c>
    </row>
    <row r="25" spans="1:7">
      <c r="A25" s="6" t="s">
        <v>49</v>
      </c>
      <c r="B25" s="8" t="s">
        <v>32</v>
      </c>
      <c r="C25" s="3" t="s">
        <v>33</v>
      </c>
      <c r="D25" s="3"/>
      <c r="E25" s="7">
        <v>0</v>
      </c>
    </row>
    <row r="26" spans="1:7">
      <c r="A26" s="6" t="s">
        <v>50</v>
      </c>
      <c r="B26" s="8" t="s">
        <v>32</v>
      </c>
      <c r="C26" s="3" t="s">
        <v>33</v>
      </c>
      <c r="D26" s="3"/>
      <c r="E26" s="7">
        <v>5639.2</v>
      </c>
    </row>
    <row r="27" spans="1:7">
      <c r="A27" s="6" t="s">
        <v>51</v>
      </c>
      <c r="B27" s="8" t="s">
        <v>32</v>
      </c>
      <c r="C27" s="3" t="s">
        <v>33</v>
      </c>
      <c r="D27" s="3"/>
      <c r="E27" s="7">
        <v>4278.2700000000004</v>
      </c>
    </row>
    <row r="28" spans="1:7">
      <c r="A28" s="6" t="s">
        <v>31</v>
      </c>
      <c r="B28" s="8" t="s">
        <v>32</v>
      </c>
      <c r="C28" s="3" t="s">
        <v>33</v>
      </c>
      <c r="D28" s="3"/>
      <c r="E28" s="7">
        <v>626.71</v>
      </c>
    </row>
    <row r="29" spans="1:7" ht="16.149999999999999" customHeight="1">
      <c r="A29" s="26" t="s">
        <v>57</v>
      </c>
      <c r="B29" s="31" t="s">
        <v>58</v>
      </c>
      <c r="C29" s="3" t="s">
        <v>59</v>
      </c>
      <c r="D29" s="31">
        <v>12</v>
      </c>
      <c r="E29" s="7">
        <f>D29*218.47</f>
        <v>2621.64</v>
      </c>
    </row>
    <row r="30" spans="1:7" s="13" customFormat="1" ht="14.25">
      <c r="A30" s="9" t="s">
        <v>29</v>
      </c>
      <c r="B30" s="10"/>
      <c r="C30" s="11"/>
      <c r="D30" s="19"/>
      <c r="E30" s="12">
        <f>SUM(E21:E29)</f>
        <v>157390.72100000002</v>
      </c>
    </row>
    <row r="31" spans="1:7" ht="34.5" customHeight="1">
      <c r="A31" s="75" t="s">
        <v>60</v>
      </c>
      <c r="B31" s="75"/>
      <c r="C31" s="75"/>
      <c r="D31" s="75"/>
      <c r="E31" s="75"/>
      <c r="F31" s="22"/>
    </row>
    <row r="32" spans="1:7" ht="29.25" customHeight="1">
      <c r="A32" s="67" t="s">
        <v>21</v>
      </c>
      <c r="B32" s="67"/>
      <c r="C32" s="67"/>
      <c r="D32" s="67"/>
      <c r="E32" s="67"/>
    </row>
    <row r="33" spans="1:8">
      <c r="A33" s="67" t="s">
        <v>20</v>
      </c>
      <c r="B33" s="67"/>
      <c r="C33" s="67"/>
      <c r="D33" s="67"/>
      <c r="E33" s="67"/>
    </row>
    <row r="34" spans="1:8" ht="32.25" customHeight="1">
      <c r="A34" s="67" t="s">
        <v>34</v>
      </c>
      <c r="B34" s="67"/>
      <c r="C34" s="67"/>
      <c r="D34" s="67"/>
      <c r="E34" s="67"/>
    </row>
    <row r="35" spans="1:8">
      <c r="A35" s="67" t="s">
        <v>18</v>
      </c>
      <c r="B35" s="67"/>
      <c r="C35" s="67"/>
      <c r="D35" s="67"/>
      <c r="E35" s="67"/>
    </row>
    <row r="36" spans="1:8">
      <c r="A36" s="71" t="s">
        <v>5</v>
      </c>
      <c r="B36" s="71"/>
      <c r="C36" s="71"/>
      <c r="D36" s="71"/>
      <c r="E36" s="71"/>
    </row>
    <row r="37" spans="1:8">
      <c r="A37" s="67" t="s">
        <v>18</v>
      </c>
      <c r="B37" s="67"/>
      <c r="C37" s="67"/>
      <c r="D37" s="67"/>
      <c r="E37" s="67"/>
    </row>
    <row r="38" spans="1:8">
      <c r="A38" s="68" t="s">
        <v>30</v>
      </c>
      <c r="B38" s="68"/>
      <c r="C38" s="68"/>
      <c r="D38" s="68"/>
      <c r="E38" s="4"/>
    </row>
    <row r="39" spans="1:8">
      <c r="B39" s="69" t="s">
        <v>19</v>
      </c>
      <c r="C39" s="69"/>
      <c r="D39" s="69"/>
      <c r="E39" s="5" t="s">
        <v>6</v>
      </c>
    </row>
    <row r="40" spans="1:8">
      <c r="A40" s="30"/>
      <c r="B40" s="30"/>
      <c r="C40" s="30"/>
      <c r="D40" s="20"/>
      <c r="E40" s="30"/>
    </row>
    <row r="41" spans="1:8">
      <c r="A41" s="70" t="s">
        <v>52</v>
      </c>
      <c r="B41" s="70"/>
      <c r="C41" s="70"/>
      <c r="D41" s="70"/>
      <c r="E41" s="4"/>
    </row>
    <row r="42" spans="1:8">
      <c r="B42" s="69" t="s">
        <v>19</v>
      </c>
      <c r="C42" s="69"/>
      <c r="D42" s="69"/>
      <c r="E42" s="5" t="s">
        <v>6</v>
      </c>
    </row>
    <row r="43" spans="1:8">
      <c r="A43" s="2" t="s">
        <v>38</v>
      </c>
    </row>
    <row r="44" spans="1:8">
      <c r="A44" s="13" t="s">
        <v>35</v>
      </c>
    </row>
    <row r="45" spans="1:8">
      <c r="A45" s="2" t="s">
        <v>42</v>
      </c>
      <c r="B45" s="14">
        <v>-16589.96</v>
      </c>
    </row>
    <row r="46" spans="1:8" ht="31.5">
      <c r="A46" s="23" t="s">
        <v>54</v>
      </c>
      <c r="B46" s="15"/>
      <c r="H46" s="17"/>
    </row>
    <row r="47" spans="1:8">
      <c r="A47" s="2" t="s">
        <v>36</v>
      </c>
      <c r="B47" s="15">
        <f>163799.8-232.92</f>
        <v>163566.87999999998</v>
      </c>
      <c r="D47" s="2"/>
    </row>
    <row r="48" spans="1:8">
      <c r="A48" s="29" t="s">
        <v>47</v>
      </c>
      <c r="B48" s="15">
        <f>3*150</f>
        <v>450</v>
      </c>
      <c r="D48" s="2"/>
    </row>
    <row r="49" spans="1:4">
      <c r="A49" s="29" t="s">
        <v>48</v>
      </c>
      <c r="B49" s="15">
        <f>3*150</f>
        <v>450</v>
      </c>
      <c r="D49" s="2"/>
    </row>
    <row r="50" spans="1:4" ht="30">
      <c r="A50" s="29" t="s">
        <v>39</v>
      </c>
      <c r="B50" s="15">
        <f>E30</f>
        <v>157390.72100000002</v>
      </c>
      <c r="D50" s="2"/>
    </row>
    <row r="51" spans="1:4">
      <c r="A51" s="16" t="s">
        <v>37</v>
      </c>
      <c r="B51" s="24">
        <f>B45+B47+B48+B49-B50</f>
        <v>-9513.8010000000359</v>
      </c>
    </row>
  </sheetData>
  <mergeCells count="30">
    <mergeCell ref="A13:E13"/>
    <mergeCell ref="A1:E1"/>
    <mergeCell ref="A2:E2"/>
    <mergeCell ref="A3:E3"/>
    <mergeCell ref="A5:E5"/>
    <mergeCell ref="A6:E6"/>
    <mergeCell ref="A7:E7"/>
    <mergeCell ref="A8:E8"/>
    <mergeCell ref="A9:E9"/>
    <mergeCell ref="A10:E10"/>
    <mergeCell ref="A11:E11"/>
    <mergeCell ref="A12:E12"/>
    <mergeCell ref="D4:E4"/>
    <mergeCell ref="A36:E36"/>
    <mergeCell ref="A14:E14"/>
    <mergeCell ref="A15:E15"/>
    <mergeCell ref="A16:E16"/>
    <mergeCell ref="A17:E17"/>
    <mergeCell ref="A18:E18"/>
    <mergeCell ref="A19:E19"/>
    <mergeCell ref="A31:E31"/>
    <mergeCell ref="A32:E32"/>
    <mergeCell ref="A33:E33"/>
    <mergeCell ref="A34:E34"/>
    <mergeCell ref="A35:E35"/>
    <mergeCell ref="A37:E37"/>
    <mergeCell ref="A38:D38"/>
    <mergeCell ref="B39:D39"/>
    <mergeCell ref="A41:D41"/>
    <mergeCell ref="B42:D42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1"/>
  <sheetViews>
    <sheetView view="pageBreakPreview" topLeftCell="A19" zoomScaleSheetLayoutView="100" workbookViewId="0">
      <selection activeCell="E28" sqref="E28"/>
    </sheetView>
  </sheetViews>
  <sheetFormatPr defaultColWidth="9.140625" defaultRowHeight="15"/>
  <cols>
    <col min="1" max="1" width="33.28515625" style="2" customWidth="1"/>
    <col min="2" max="2" width="20.28515625" style="2" customWidth="1"/>
    <col min="3" max="3" width="14.42578125" style="2" customWidth="1"/>
    <col min="4" max="4" width="15.140625" style="21" customWidth="1"/>
    <col min="5" max="5" width="14.140625" style="2" customWidth="1"/>
    <col min="6" max="6" width="12.7109375" style="2" bestFit="1" customWidth="1"/>
    <col min="7" max="16384" width="9.140625" style="2"/>
  </cols>
  <sheetData>
    <row r="1" spans="1:5" ht="15.75">
      <c r="A1" s="76" t="s">
        <v>11</v>
      </c>
      <c r="B1" s="76"/>
      <c r="C1" s="76"/>
      <c r="D1" s="76"/>
      <c r="E1" s="76"/>
    </row>
    <row r="2" spans="1:5" ht="40.5" customHeight="1">
      <c r="A2" s="77" t="s">
        <v>12</v>
      </c>
      <c r="B2" s="78"/>
      <c r="C2" s="78"/>
      <c r="D2" s="78"/>
      <c r="E2" s="78"/>
    </row>
    <row r="3" spans="1:5" ht="13.9" customHeight="1">
      <c r="A3" s="79" t="s">
        <v>61</v>
      </c>
      <c r="B3" s="79"/>
      <c r="C3" s="79"/>
      <c r="D3" s="79"/>
      <c r="E3" s="79"/>
    </row>
    <row r="4" spans="1:5" s="1" customFormat="1" ht="15.75">
      <c r="A4" s="27" t="s">
        <v>13</v>
      </c>
      <c r="B4" s="28"/>
      <c r="C4" s="28"/>
      <c r="D4" s="84" t="s">
        <v>56</v>
      </c>
      <c r="E4" s="84"/>
    </row>
    <row r="5" spans="1:5">
      <c r="A5" s="67" t="s">
        <v>0</v>
      </c>
      <c r="B5" s="67"/>
      <c r="C5" s="67"/>
      <c r="D5" s="67"/>
      <c r="E5" s="67"/>
    </row>
    <row r="6" spans="1:5">
      <c r="A6" s="80" t="s">
        <v>27</v>
      </c>
      <c r="B6" s="80"/>
      <c r="C6" s="80"/>
      <c r="D6" s="80"/>
      <c r="E6" s="80"/>
    </row>
    <row r="7" spans="1:5">
      <c r="A7" s="72" t="s">
        <v>1</v>
      </c>
      <c r="B7" s="72"/>
      <c r="C7" s="72"/>
      <c r="D7" s="72"/>
      <c r="E7" s="72"/>
    </row>
    <row r="8" spans="1:5">
      <c r="A8" s="81" t="s">
        <v>46</v>
      </c>
      <c r="B8" s="81"/>
      <c r="C8" s="81"/>
      <c r="D8" s="81"/>
      <c r="E8" s="81"/>
    </row>
    <row r="9" spans="1:5" ht="24" customHeight="1">
      <c r="A9" s="82" t="s">
        <v>14</v>
      </c>
      <c r="B9" s="83"/>
      <c r="C9" s="83"/>
      <c r="D9" s="83"/>
      <c r="E9" s="83"/>
    </row>
    <row r="10" spans="1:5" ht="33.75" customHeight="1">
      <c r="A10" s="67" t="s">
        <v>40</v>
      </c>
      <c r="B10" s="67"/>
      <c r="C10" s="67"/>
      <c r="D10" s="67"/>
      <c r="E10" s="67"/>
    </row>
    <row r="11" spans="1:5" ht="18.75" customHeight="1">
      <c r="A11" s="72" t="s">
        <v>15</v>
      </c>
      <c r="B11" s="73"/>
      <c r="C11" s="73"/>
      <c r="D11" s="73"/>
      <c r="E11" s="73"/>
    </row>
    <row r="12" spans="1:5">
      <c r="A12" s="67" t="s">
        <v>24</v>
      </c>
      <c r="B12" s="67"/>
      <c r="C12" s="67"/>
      <c r="D12" s="67"/>
      <c r="E12" s="67"/>
    </row>
    <row r="13" spans="1:5" ht="17.25" customHeight="1">
      <c r="A13" s="72" t="s">
        <v>2</v>
      </c>
      <c r="B13" s="73"/>
      <c r="C13" s="73"/>
      <c r="D13" s="73"/>
      <c r="E13" s="73"/>
    </row>
    <row r="14" spans="1:5">
      <c r="A14" s="67" t="s">
        <v>25</v>
      </c>
      <c r="B14" s="67"/>
      <c r="C14" s="67"/>
      <c r="D14" s="67"/>
      <c r="E14" s="67"/>
    </row>
    <row r="15" spans="1:5" ht="15.75" customHeight="1">
      <c r="A15" s="72" t="s">
        <v>16</v>
      </c>
      <c r="B15" s="73"/>
      <c r="C15" s="73"/>
      <c r="D15" s="73"/>
      <c r="E15" s="73"/>
    </row>
    <row r="16" spans="1:5" ht="29.25" customHeight="1">
      <c r="A16" s="67" t="s">
        <v>17</v>
      </c>
      <c r="B16" s="67"/>
      <c r="C16" s="67"/>
      <c r="D16" s="67"/>
      <c r="E16" s="67"/>
    </row>
    <row r="17" spans="1:7" ht="55.9" customHeight="1">
      <c r="A17" s="67" t="s">
        <v>41</v>
      </c>
      <c r="B17" s="67"/>
      <c r="C17" s="67"/>
      <c r="D17" s="67"/>
      <c r="E17" s="67"/>
    </row>
    <row r="18" spans="1:7" ht="30.6" customHeight="1">
      <c r="A18" s="74" t="s">
        <v>28</v>
      </c>
      <c r="B18" s="74"/>
      <c r="C18" s="74"/>
      <c r="D18" s="74"/>
      <c r="E18" s="74"/>
    </row>
    <row r="19" spans="1:7">
      <c r="A19" s="74"/>
      <c r="B19" s="74"/>
      <c r="C19" s="74"/>
      <c r="D19" s="74"/>
      <c r="E19" s="74"/>
      <c r="F19" s="2">
        <v>2553.9</v>
      </c>
      <c r="G19" s="2">
        <v>3</v>
      </c>
    </row>
    <row r="20" spans="1:7" ht="135">
      <c r="A20" s="3" t="s">
        <v>7</v>
      </c>
      <c r="B20" s="3" t="s">
        <v>10</v>
      </c>
      <c r="C20" s="3" t="s">
        <v>3</v>
      </c>
      <c r="D20" s="18" t="s">
        <v>9</v>
      </c>
      <c r="E20" s="3" t="s">
        <v>8</v>
      </c>
    </row>
    <row r="21" spans="1:7" ht="64.5">
      <c r="A21" s="25" t="s">
        <v>43</v>
      </c>
      <c r="B21" s="8" t="s">
        <v>44</v>
      </c>
      <c r="C21" s="3" t="s">
        <v>4</v>
      </c>
      <c r="D21" s="3">
        <v>13.33</v>
      </c>
      <c r="E21" s="7">
        <f>D21*F19*G19</f>
        <v>102130.46100000001</v>
      </c>
    </row>
    <row r="22" spans="1:7" ht="38.25">
      <c r="A22" s="6" t="s">
        <v>22</v>
      </c>
      <c r="B22" s="8" t="s">
        <v>23</v>
      </c>
      <c r="C22" s="3" t="s">
        <v>4</v>
      </c>
      <c r="D22" s="3">
        <v>0</v>
      </c>
      <c r="E22" s="7">
        <f>D22*F19*G19</f>
        <v>0</v>
      </c>
    </row>
    <row r="23" spans="1:7">
      <c r="A23" s="6" t="s">
        <v>45</v>
      </c>
      <c r="B23" s="8" t="s">
        <v>26</v>
      </c>
      <c r="C23" s="3" t="s">
        <v>4</v>
      </c>
      <c r="D23" s="3">
        <v>5</v>
      </c>
      <c r="E23" s="7">
        <f>D23*F19*G19</f>
        <v>38308.5</v>
      </c>
    </row>
    <row r="24" spans="1:7">
      <c r="A24" s="6" t="s">
        <v>49</v>
      </c>
      <c r="B24" s="8" t="s">
        <v>62</v>
      </c>
      <c r="C24" s="3" t="s">
        <v>33</v>
      </c>
      <c r="D24" s="3"/>
      <c r="E24" s="7">
        <v>0</v>
      </c>
    </row>
    <row r="25" spans="1:7">
      <c r="A25" s="6" t="s">
        <v>50</v>
      </c>
      <c r="B25" s="8" t="s">
        <v>62</v>
      </c>
      <c r="C25" s="3" t="s">
        <v>33</v>
      </c>
      <c r="D25" s="3"/>
      <c r="E25" s="7">
        <v>5083.76</v>
      </c>
    </row>
    <row r="26" spans="1:7">
      <c r="A26" s="6" t="s">
        <v>51</v>
      </c>
      <c r="B26" s="8" t="s">
        <v>62</v>
      </c>
      <c r="C26" s="3" t="s">
        <v>33</v>
      </c>
      <c r="D26" s="3"/>
      <c r="E26" s="7">
        <v>4278.2700000000004</v>
      </c>
    </row>
    <row r="27" spans="1:7">
      <c r="A27" s="6" t="s">
        <v>31</v>
      </c>
      <c r="B27" s="8" t="s">
        <v>62</v>
      </c>
      <c r="C27" s="3" t="s">
        <v>33</v>
      </c>
      <c r="D27" s="3"/>
      <c r="E27" s="7">
        <v>1260.19</v>
      </c>
    </row>
    <row r="28" spans="1:7" ht="16.149999999999999" customHeight="1">
      <c r="A28" s="26" t="s">
        <v>63</v>
      </c>
      <c r="B28" s="8" t="s">
        <v>62</v>
      </c>
      <c r="C28" s="3" t="s">
        <v>33</v>
      </c>
      <c r="D28" s="31"/>
      <c r="E28" s="7">
        <v>123.02</v>
      </c>
    </row>
    <row r="29" spans="1:7" ht="31.5" customHeight="1">
      <c r="A29" s="36" t="s">
        <v>65</v>
      </c>
      <c r="B29" s="8" t="s">
        <v>64</v>
      </c>
      <c r="C29" s="3" t="s">
        <v>33</v>
      </c>
      <c r="D29" s="31"/>
      <c r="E29" s="7">
        <v>3852.94</v>
      </c>
    </row>
    <row r="30" spans="1:7" s="13" customFormat="1" ht="14.25">
      <c r="A30" s="9" t="s">
        <v>29</v>
      </c>
      <c r="B30" s="10"/>
      <c r="C30" s="11"/>
      <c r="D30" s="19"/>
      <c r="E30" s="12">
        <f>SUM(E21:E29)</f>
        <v>155037.141</v>
      </c>
    </row>
    <row r="31" spans="1:7" ht="34.5" customHeight="1">
      <c r="A31" s="75" t="s">
        <v>66</v>
      </c>
      <c r="B31" s="75"/>
      <c r="C31" s="75"/>
      <c r="D31" s="75"/>
      <c r="E31" s="75"/>
      <c r="F31" s="22"/>
    </row>
    <row r="32" spans="1:7" ht="29.25" customHeight="1">
      <c r="A32" s="67" t="s">
        <v>21</v>
      </c>
      <c r="B32" s="67"/>
      <c r="C32" s="67"/>
      <c r="D32" s="67"/>
      <c r="E32" s="67"/>
    </row>
    <row r="33" spans="1:8">
      <c r="A33" s="67" t="s">
        <v>20</v>
      </c>
      <c r="B33" s="67"/>
      <c r="C33" s="67"/>
      <c r="D33" s="67"/>
      <c r="E33" s="67"/>
    </row>
    <row r="34" spans="1:8" ht="32.25" customHeight="1">
      <c r="A34" s="67" t="s">
        <v>34</v>
      </c>
      <c r="B34" s="67"/>
      <c r="C34" s="67"/>
      <c r="D34" s="67"/>
      <c r="E34" s="67"/>
    </row>
    <row r="35" spans="1:8">
      <c r="A35" s="67" t="s">
        <v>18</v>
      </c>
      <c r="B35" s="67"/>
      <c r="C35" s="67"/>
      <c r="D35" s="67"/>
      <c r="E35" s="67"/>
    </row>
    <row r="36" spans="1:8">
      <c r="A36" s="71" t="s">
        <v>5</v>
      </c>
      <c r="B36" s="71"/>
      <c r="C36" s="71"/>
      <c r="D36" s="71"/>
      <c r="E36" s="71"/>
    </row>
    <row r="37" spans="1:8">
      <c r="A37" s="67" t="s">
        <v>18</v>
      </c>
      <c r="B37" s="67"/>
      <c r="C37" s="67"/>
      <c r="D37" s="67"/>
      <c r="E37" s="67"/>
    </row>
    <row r="38" spans="1:8">
      <c r="A38" s="68" t="s">
        <v>30</v>
      </c>
      <c r="B38" s="68"/>
      <c r="C38" s="68"/>
      <c r="D38" s="68"/>
      <c r="E38" s="4"/>
    </row>
    <row r="39" spans="1:8">
      <c r="B39" s="69" t="s">
        <v>19</v>
      </c>
      <c r="C39" s="69"/>
      <c r="D39" s="69"/>
      <c r="E39" s="5" t="s">
        <v>6</v>
      </c>
    </row>
    <row r="40" spans="1:8">
      <c r="A40" s="33"/>
      <c r="B40" s="33"/>
      <c r="C40" s="33"/>
      <c r="D40" s="20"/>
      <c r="E40" s="33"/>
    </row>
    <row r="41" spans="1:8">
      <c r="A41" s="70" t="s">
        <v>52</v>
      </c>
      <c r="B41" s="70"/>
      <c r="C41" s="70"/>
      <c r="D41" s="70"/>
      <c r="E41" s="4"/>
    </row>
    <row r="42" spans="1:8">
      <c r="B42" s="69" t="s">
        <v>19</v>
      </c>
      <c r="C42" s="69"/>
      <c r="D42" s="69"/>
      <c r="E42" s="5" t="s">
        <v>6</v>
      </c>
    </row>
    <row r="43" spans="1:8">
      <c r="A43" s="2" t="s">
        <v>38</v>
      </c>
    </row>
    <row r="44" spans="1:8">
      <c r="A44" s="13" t="s">
        <v>35</v>
      </c>
    </row>
    <row r="45" spans="1:8">
      <c r="A45" s="2" t="s">
        <v>42</v>
      </c>
      <c r="B45" s="14">
        <f>'1кв'!B51</f>
        <v>-9513.8010000000359</v>
      </c>
    </row>
    <row r="46" spans="1:8" ht="31.5">
      <c r="A46" s="23" t="s">
        <v>54</v>
      </c>
      <c r="B46" s="15"/>
      <c r="H46" s="17"/>
    </row>
    <row r="47" spans="1:8">
      <c r="A47" s="2" t="s">
        <v>36</v>
      </c>
      <c r="B47" s="15">
        <f>160265.73-252.35</f>
        <v>160013.38</v>
      </c>
      <c r="D47" s="2"/>
    </row>
    <row r="48" spans="1:8">
      <c r="A48" s="32" t="s">
        <v>47</v>
      </c>
      <c r="B48" s="15">
        <f>3*150</f>
        <v>450</v>
      </c>
      <c r="D48" s="2"/>
    </row>
    <row r="49" spans="1:4">
      <c r="A49" s="32" t="s">
        <v>48</v>
      </c>
      <c r="B49" s="15">
        <f>3*150</f>
        <v>450</v>
      </c>
      <c r="D49" s="2"/>
    </row>
    <row r="50" spans="1:4" ht="30">
      <c r="A50" s="32" t="s">
        <v>39</v>
      </c>
      <c r="B50" s="15">
        <f>E30</f>
        <v>155037.141</v>
      </c>
      <c r="D50" s="2"/>
    </row>
    <row r="51" spans="1:4">
      <c r="A51" s="16" t="s">
        <v>37</v>
      </c>
      <c r="B51" s="24">
        <f>B45+B47+B48+B49-B50</f>
        <v>-3637.5620000000345</v>
      </c>
    </row>
  </sheetData>
  <mergeCells count="30">
    <mergeCell ref="A6:E6"/>
    <mergeCell ref="A1:E1"/>
    <mergeCell ref="A2:E2"/>
    <mergeCell ref="A3:E3"/>
    <mergeCell ref="D4:E4"/>
    <mergeCell ref="A5:E5"/>
    <mergeCell ref="A18:E18"/>
    <mergeCell ref="A7:E7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B42:D42"/>
    <mergeCell ref="A19:E19"/>
    <mergeCell ref="A31:E31"/>
    <mergeCell ref="A32:E32"/>
    <mergeCell ref="A33:E33"/>
    <mergeCell ref="A34:E34"/>
    <mergeCell ref="A35:E35"/>
    <mergeCell ref="A36:E36"/>
    <mergeCell ref="A37:E37"/>
    <mergeCell ref="A38:D38"/>
    <mergeCell ref="B39:D39"/>
    <mergeCell ref="A41:D41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1"/>
  <sheetViews>
    <sheetView view="pageBreakPreview" topLeftCell="A25" zoomScaleSheetLayoutView="100" workbookViewId="0">
      <selection activeCell="E29" sqref="E29"/>
    </sheetView>
  </sheetViews>
  <sheetFormatPr defaultColWidth="9.140625" defaultRowHeight="15"/>
  <cols>
    <col min="1" max="1" width="33.28515625" style="2" customWidth="1"/>
    <col min="2" max="2" width="20.28515625" style="2" customWidth="1"/>
    <col min="3" max="3" width="14.42578125" style="2" customWidth="1"/>
    <col min="4" max="4" width="15.140625" style="21" customWidth="1"/>
    <col min="5" max="5" width="14.140625" style="2" customWidth="1"/>
    <col min="6" max="6" width="12.7109375" style="2" bestFit="1" customWidth="1"/>
    <col min="7" max="16384" width="9.140625" style="2"/>
  </cols>
  <sheetData>
    <row r="1" spans="1:5" ht="15.75">
      <c r="A1" s="76" t="s">
        <v>11</v>
      </c>
      <c r="B1" s="76"/>
      <c r="C1" s="76"/>
      <c r="D1" s="76"/>
      <c r="E1" s="76"/>
    </row>
    <row r="2" spans="1:5" ht="40.5" customHeight="1">
      <c r="A2" s="77" t="s">
        <v>12</v>
      </c>
      <c r="B2" s="78"/>
      <c r="C2" s="78"/>
      <c r="D2" s="78"/>
      <c r="E2" s="78"/>
    </row>
    <row r="3" spans="1:5" ht="13.9" customHeight="1">
      <c r="A3" s="79" t="s">
        <v>67</v>
      </c>
      <c r="B3" s="79"/>
      <c r="C3" s="79"/>
      <c r="D3" s="79"/>
      <c r="E3" s="79"/>
    </row>
    <row r="4" spans="1:5" s="1" customFormat="1" ht="15.75">
      <c r="A4" s="27" t="s">
        <v>13</v>
      </c>
      <c r="B4" s="28"/>
      <c r="C4" s="28"/>
      <c r="D4" s="84" t="s">
        <v>68</v>
      </c>
      <c r="E4" s="84"/>
    </row>
    <row r="5" spans="1:5">
      <c r="A5" s="67" t="s">
        <v>0</v>
      </c>
      <c r="B5" s="67"/>
      <c r="C5" s="67"/>
      <c r="D5" s="67"/>
      <c r="E5" s="67"/>
    </row>
    <row r="6" spans="1:5">
      <c r="A6" s="80" t="s">
        <v>27</v>
      </c>
      <c r="B6" s="80"/>
      <c r="C6" s="80"/>
      <c r="D6" s="80"/>
      <c r="E6" s="80"/>
    </row>
    <row r="7" spans="1:5">
      <c r="A7" s="72" t="s">
        <v>1</v>
      </c>
      <c r="B7" s="72"/>
      <c r="C7" s="72"/>
      <c r="D7" s="72"/>
      <c r="E7" s="72"/>
    </row>
    <row r="8" spans="1:5">
      <c r="A8" s="81" t="s">
        <v>46</v>
      </c>
      <c r="B8" s="81"/>
      <c r="C8" s="81"/>
      <c r="D8" s="81"/>
      <c r="E8" s="81"/>
    </row>
    <row r="9" spans="1:5" ht="24" customHeight="1">
      <c r="A9" s="82" t="s">
        <v>14</v>
      </c>
      <c r="B9" s="83"/>
      <c r="C9" s="83"/>
      <c r="D9" s="83"/>
      <c r="E9" s="83"/>
    </row>
    <row r="10" spans="1:5" ht="33.75" customHeight="1">
      <c r="A10" s="67" t="s">
        <v>40</v>
      </c>
      <c r="B10" s="67"/>
      <c r="C10" s="67"/>
      <c r="D10" s="67"/>
      <c r="E10" s="67"/>
    </row>
    <row r="11" spans="1:5" ht="18.75" customHeight="1">
      <c r="A11" s="72" t="s">
        <v>15</v>
      </c>
      <c r="B11" s="73"/>
      <c r="C11" s="73"/>
      <c r="D11" s="73"/>
      <c r="E11" s="73"/>
    </row>
    <row r="12" spans="1:5">
      <c r="A12" s="67" t="s">
        <v>24</v>
      </c>
      <c r="B12" s="67"/>
      <c r="C12" s="67"/>
      <c r="D12" s="67"/>
      <c r="E12" s="67"/>
    </row>
    <row r="13" spans="1:5" ht="17.25" customHeight="1">
      <c r="A13" s="72" t="s">
        <v>2</v>
      </c>
      <c r="B13" s="73"/>
      <c r="C13" s="73"/>
      <c r="D13" s="73"/>
      <c r="E13" s="73"/>
    </row>
    <row r="14" spans="1:5">
      <c r="A14" s="67" t="s">
        <v>25</v>
      </c>
      <c r="B14" s="67"/>
      <c r="C14" s="67"/>
      <c r="D14" s="67"/>
      <c r="E14" s="67"/>
    </row>
    <row r="15" spans="1:5" ht="15.75" customHeight="1">
      <c r="A15" s="72" t="s">
        <v>16</v>
      </c>
      <c r="B15" s="73"/>
      <c r="C15" s="73"/>
      <c r="D15" s="73"/>
      <c r="E15" s="73"/>
    </row>
    <row r="16" spans="1:5" ht="29.25" customHeight="1">
      <c r="A16" s="67" t="s">
        <v>17</v>
      </c>
      <c r="B16" s="67"/>
      <c r="C16" s="67"/>
      <c r="D16" s="67"/>
      <c r="E16" s="67"/>
    </row>
    <row r="17" spans="1:7" ht="55.9" customHeight="1">
      <c r="A17" s="67" t="s">
        <v>41</v>
      </c>
      <c r="B17" s="67"/>
      <c r="C17" s="67"/>
      <c r="D17" s="67"/>
      <c r="E17" s="67"/>
    </row>
    <row r="18" spans="1:7" ht="30.6" customHeight="1">
      <c r="A18" s="74" t="s">
        <v>28</v>
      </c>
      <c r="B18" s="74"/>
      <c r="C18" s="74"/>
      <c r="D18" s="74"/>
      <c r="E18" s="74"/>
    </row>
    <row r="19" spans="1:7">
      <c r="A19" s="74"/>
      <c r="B19" s="74"/>
      <c r="C19" s="74"/>
      <c r="D19" s="74"/>
      <c r="E19" s="74"/>
      <c r="F19" s="2">
        <v>2553.9</v>
      </c>
      <c r="G19" s="2">
        <v>3</v>
      </c>
    </row>
    <row r="20" spans="1:7" ht="135">
      <c r="A20" s="3" t="s">
        <v>7</v>
      </c>
      <c r="B20" s="3" t="s">
        <v>10</v>
      </c>
      <c r="C20" s="3" t="s">
        <v>3</v>
      </c>
      <c r="D20" s="18" t="s">
        <v>9</v>
      </c>
      <c r="E20" s="3" t="s">
        <v>8</v>
      </c>
    </row>
    <row r="21" spans="1:7" ht="64.5">
      <c r="A21" s="25" t="s">
        <v>43</v>
      </c>
      <c r="B21" s="8" t="s">
        <v>44</v>
      </c>
      <c r="C21" s="3" t="s">
        <v>4</v>
      </c>
      <c r="D21" s="3">
        <v>14.4</v>
      </c>
      <c r="E21" s="7">
        <f>D21*F19*G19</f>
        <v>110328.48000000001</v>
      </c>
    </row>
    <row r="22" spans="1:7" ht="38.25">
      <c r="A22" s="6" t="s">
        <v>22</v>
      </c>
      <c r="B22" s="8" t="s">
        <v>23</v>
      </c>
      <c r="C22" s="3" t="s">
        <v>4</v>
      </c>
      <c r="D22" s="3">
        <v>0</v>
      </c>
      <c r="E22" s="7">
        <f>D22*F19*G19</f>
        <v>0</v>
      </c>
    </row>
    <row r="23" spans="1:7">
      <c r="A23" s="6" t="s">
        <v>45</v>
      </c>
      <c r="B23" s="8" t="s">
        <v>26</v>
      </c>
      <c r="C23" s="3" t="s">
        <v>4</v>
      </c>
      <c r="D23" s="3">
        <v>5.42</v>
      </c>
      <c r="E23" s="7">
        <f>D23*F19*G19</f>
        <v>41526.414000000004</v>
      </c>
    </row>
    <row r="24" spans="1:7">
      <c r="A24" s="6" t="s">
        <v>49</v>
      </c>
      <c r="B24" s="8" t="s">
        <v>69</v>
      </c>
      <c r="C24" s="3" t="s">
        <v>33</v>
      </c>
      <c r="D24" s="3"/>
      <c r="E24" s="7">
        <v>722.4</v>
      </c>
    </row>
    <row r="25" spans="1:7">
      <c r="A25" s="6" t="s">
        <v>50</v>
      </c>
      <c r="B25" s="8" t="s">
        <v>69</v>
      </c>
      <c r="C25" s="3" t="s">
        <v>33</v>
      </c>
      <c r="D25" s="3"/>
      <c r="E25" s="7">
        <v>7320.25</v>
      </c>
    </row>
    <row r="26" spans="1:7">
      <c r="A26" s="6" t="s">
        <v>51</v>
      </c>
      <c r="B26" s="8" t="s">
        <v>69</v>
      </c>
      <c r="C26" s="3" t="s">
        <v>33</v>
      </c>
      <c r="D26" s="3"/>
      <c r="E26" s="7">
        <v>7997.97</v>
      </c>
    </row>
    <row r="27" spans="1:7">
      <c r="A27" s="6" t="s">
        <v>31</v>
      </c>
      <c r="B27" s="8" t="s">
        <v>69</v>
      </c>
      <c r="C27" s="3" t="s">
        <v>33</v>
      </c>
      <c r="D27" s="3"/>
      <c r="E27" s="7">
        <v>2241</v>
      </c>
    </row>
    <row r="28" spans="1:7" ht="16.149999999999999" customHeight="1">
      <c r="A28" s="26" t="s">
        <v>63</v>
      </c>
      <c r="B28" s="8" t="s">
        <v>69</v>
      </c>
      <c r="C28" s="3" t="s">
        <v>33</v>
      </c>
      <c r="D28" s="31"/>
      <c r="E28" s="7">
        <v>130.76</v>
      </c>
    </row>
    <row r="29" spans="1:7" ht="31.5" customHeight="1">
      <c r="A29" s="26" t="s">
        <v>70</v>
      </c>
      <c r="B29" s="8" t="s">
        <v>71</v>
      </c>
      <c r="C29" s="3" t="s">
        <v>33</v>
      </c>
      <c r="D29" s="31">
        <v>4</v>
      </c>
      <c r="E29" s="7">
        <f>D29*235.95</f>
        <v>943.8</v>
      </c>
    </row>
    <row r="30" spans="1:7" s="13" customFormat="1" ht="14.25">
      <c r="A30" s="9" t="s">
        <v>29</v>
      </c>
      <c r="B30" s="10"/>
      <c r="C30" s="11"/>
      <c r="D30" s="19"/>
      <c r="E30" s="12">
        <f>SUM(E21:E29)</f>
        <v>171211.07400000002</v>
      </c>
    </row>
    <row r="31" spans="1:7" ht="34.5" customHeight="1">
      <c r="A31" s="75" t="s">
        <v>72</v>
      </c>
      <c r="B31" s="75"/>
      <c r="C31" s="75"/>
      <c r="D31" s="75"/>
      <c r="E31" s="75"/>
      <c r="F31" s="22"/>
    </row>
    <row r="32" spans="1:7" ht="29.25" customHeight="1">
      <c r="A32" s="67" t="s">
        <v>21</v>
      </c>
      <c r="B32" s="67"/>
      <c r="C32" s="67"/>
      <c r="D32" s="67"/>
      <c r="E32" s="67"/>
    </row>
    <row r="33" spans="1:8">
      <c r="A33" s="67" t="s">
        <v>20</v>
      </c>
      <c r="B33" s="67"/>
      <c r="C33" s="67"/>
      <c r="D33" s="67"/>
      <c r="E33" s="67"/>
    </row>
    <row r="34" spans="1:8" ht="32.25" customHeight="1">
      <c r="A34" s="67" t="s">
        <v>34</v>
      </c>
      <c r="B34" s="67"/>
      <c r="C34" s="67"/>
      <c r="D34" s="67"/>
      <c r="E34" s="67"/>
    </row>
    <row r="35" spans="1:8">
      <c r="A35" s="67" t="s">
        <v>18</v>
      </c>
      <c r="B35" s="67"/>
      <c r="C35" s="67"/>
      <c r="D35" s="67"/>
      <c r="E35" s="67"/>
    </row>
    <row r="36" spans="1:8">
      <c r="A36" s="71" t="s">
        <v>5</v>
      </c>
      <c r="B36" s="71"/>
      <c r="C36" s="71"/>
      <c r="D36" s="71"/>
      <c r="E36" s="71"/>
    </row>
    <row r="37" spans="1:8">
      <c r="A37" s="67" t="s">
        <v>18</v>
      </c>
      <c r="B37" s="67"/>
      <c r="C37" s="67"/>
      <c r="D37" s="67"/>
      <c r="E37" s="67"/>
    </row>
    <row r="38" spans="1:8">
      <c r="A38" s="68" t="s">
        <v>30</v>
      </c>
      <c r="B38" s="68"/>
      <c r="C38" s="68"/>
      <c r="D38" s="68"/>
      <c r="E38" s="4"/>
    </row>
    <row r="39" spans="1:8">
      <c r="B39" s="69" t="s">
        <v>19</v>
      </c>
      <c r="C39" s="69"/>
      <c r="D39" s="69"/>
      <c r="E39" s="5" t="s">
        <v>6</v>
      </c>
    </row>
    <row r="40" spans="1:8">
      <c r="A40" s="34"/>
      <c r="B40" s="34"/>
      <c r="C40" s="34"/>
      <c r="D40" s="20"/>
      <c r="E40" s="34"/>
    </row>
    <row r="41" spans="1:8">
      <c r="A41" s="70" t="s">
        <v>52</v>
      </c>
      <c r="B41" s="70"/>
      <c r="C41" s="70"/>
      <c r="D41" s="70"/>
      <c r="E41" s="4"/>
    </row>
    <row r="42" spans="1:8">
      <c r="B42" s="69" t="s">
        <v>19</v>
      </c>
      <c r="C42" s="69"/>
      <c r="D42" s="69"/>
      <c r="E42" s="5" t="s">
        <v>6</v>
      </c>
    </row>
    <row r="43" spans="1:8">
      <c r="A43" s="2" t="s">
        <v>38</v>
      </c>
    </row>
    <row r="44" spans="1:8">
      <c r="A44" s="13" t="s">
        <v>35</v>
      </c>
    </row>
    <row r="45" spans="1:8">
      <c r="A45" s="2" t="s">
        <v>42</v>
      </c>
      <c r="B45" s="14">
        <f>'2кв'!B51</f>
        <v>-3637.5620000000345</v>
      </c>
    </row>
    <row r="46" spans="1:8" ht="31.5">
      <c r="A46" s="23" t="s">
        <v>73</v>
      </c>
      <c r="B46" s="15"/>
      <c r="H46" s="17"/>
    </row>
    <row r="47" spans="1:8">
      <c r="A47" s="2" t="s">
        <v>36</v>
      </c>
      <c r="B47" s="15">
        <f>182180.36-274.63</f>
        <v>181905.72999999998</v>
      </c>
      <c r="D47" s="2"/>
    </row>
    <row r="48" spans="1:8">
      <c r="A48" s="35" t="s">
        <v>47</v>
      </c>
      <c r="B48" s="15">
        <f>3*150</f>
        <v>450</v>
      </c>
      <c r="D48" s="2"/>
    </row>
    <row r="49" spans="1:4">
      <c r="A49" s="35" t="s">
        <v>48</v>
      </c>
      <c r="B49" s="15">
        <f>3*150</f>
        <v>450</v>
      </c>
      <c r="D49" s="2"/>
    </row>
    <row r="50" spans="1:4" ht="30">
      <c r="A50" s="35" t="s">
        <v>39</v>
      </c>
      <c r="B50" s="15">
        <f>E30</f>
        <v>171211.07400000002</v>
      </c>
      <c r="D50" s="2"/>
    </row>
    <row r="51" spans="1:4">
      <c r="A51" s="16" t="s">
        <v>37</v>
      </c>
      <c r="B51" s="24">
        <f>B45+B47+B48+B49-B50</f>
        <v>7957.0939999999246</v>
      </c>
    </row>
  </sheetData>
  <mergeCells count="30">
    <mergeCell ref="B42:D42"/>
    <mergeCell ref="A19:E19"/>
    <mergeCell ref="A31:E31"/>
    <mergeCell ref="A32:E32"/>
    <mergeCell ref="A33:E33"/>
    <mergeCell ref="A34:E34"/>
    <mergeCell ref="A35:E35"/>
    <mergeCell ref="A36:E36"/>
    <mergeCell ref="A37:E37"/>
    <mergeCell ref="A38:D38"/>
    <mergeCell ref="B39:D39"/>
    <mergeCell ref="A41:D41"/>
    <mergeCell ref="A18:E18"/>
    <mergeCell ref="A7:E7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6:E6"/>
    <mergeCell ref="A1:E1"/>
    <mergeCell ref="A2:E2"/>
    <mergeCell ref="A3:E3"/>
    <mergeCell ref="D4:E4"/>
    <mergeCell ref="A5:E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1"/>
  <sheetViews>
    <sheetView view="pageBreakPreview" topLeftCell="A36" zoomScaleSheetLayoutView="100" workbookViewId="0">
      <selection activeCell="D55" sqref="D55"/>
    </sheetView>
  </sheetViews>
  <sheetFormatPr defaultColWidth="9.140625" defaultRowHeight="15"/>
  <cols>
    <col min="1" max="1" width="33.28515625" style="2" customWidth="1"/>
    <col min="2" max="2" width="20.28515625" style="2" customWidth="1"/>
    <col min="3" max="3" width="14.42578125" style="2" customWidth="1"/>
    <col min="4" max="4" width="15.140625" style="21" customWidth="1"/>
    <col min="5" max="5" width="14.140625" style="2" customWidth="1"/>
    <col min="6" max="6" width="12.7109375" style="2" bestFit="1" customWidth="1"/>
    <col min="7" max="16384" width="9.140625" style="2"/>
  </cols>
  <sheetData>
    <row r="1" spans="1:5" ht="15.75">
      <c r="A1" s="76" t="s">
        <v>11</v>
      </c>
      <c r="B1" s="76"/>
      <c r="C1" s="76"/>
      <c r="D1" s="76"/>
      <c r="E1" s="76"/>
    </row>
    <row r="2" spans="1:5" ht="40.5" customHeight="1">
      <c r="A2" s="77" t="s">
        <v>12</v>
      </c>
      <c r="B2" s="78"/>
      <c r="C2" s="78"/>
      <c r="D2" s="78"/>
      <c r="E2" s="78"/>
    </row>
    <row r="3" spans="1:5" ht="13.9" customHeight="1">
      <c r="A3" s="79" t="s">
        <v>75</v>
      </c>
      <c r="B3" s="79"/>
      <c r="C3" s="79"/>
      <c r="D3" s="79"/>
      <c r="E3" s="79"/>
    </row>
    <row r="4" spans="1:5" s="1" customFormat="1" ht="15.75">
      <c r="A4" s="27" t="s">
        <v>13</v>
      </c>
      <c r="B4" s="28"/>
      <c r="C4" s="28"/>
      <c r="D4" s="84" t="s">
        <v>76</v>
      </c>
      <c r="E4" s="84"/>
    </row>
    <row r="5" spans="1:5">
      <c r="A5" s="67" t="s">
        <v>0</v>
      </c>
      <c r="B5" s="67"/>
      <c r="C5" s="67"/>
      <c r="D5" s="67"/>
      <c r="E5" s="67"/>
    </row>
    <row r="6" spans="1:5">
      <c r="A6" s="80" t="s">
        <v>27</v>
      </c>
      <c r="B6" s="80"/>
      <c r="C6" s="80"/>
      <c r="D6" s="80"/>
      <c r="E6" s="80"/>
    </row>
    <row r="7" spans="1:5">
      <c r="A7" s="72" t="s">
        <v>1</v>
      </c>
      <c r="B7" s="72"/>
      <c r="C7" s="72"/>
      <c r="D7" s="72"/>
      <c r="E7" s="72"/>
    </row>
    <row r="8" spans="1:5">
      <c r="A8" s="81" t="s">
        <v>46</v>
      </c>
      <c r="B8" s="81"/>
      <c r="C8" s="81"/>
      <c r="D8" s="81"/>
      <c r="E8" s="81"/>
    </row>
    <row r="9" spans="1:5" ht="24" customHeight="1">
      <c r="A9" s="82" t="s">
        <v>14</v>
      </c>
      <c r="B9" s="83"/>
      <c r="C9" s="83"/>
      <c r="D9" s="83"/>
      <c r="E9" s="83"/>
    </row>
    <row r="10" spans="1:5" ht="33.75" customHeight="1">
      <c r="A10" s="67" t="s">
        <v>40</v>
      </c>
      <c r="B10" s="67"/>
      <c r="C10" s="67"/>
      <c r="D10" s="67"/>
      <c r="E10" s="67"/>
    </row>
    <row r="11" spans="1:5" ht="18.75" customHeight="1">
      <c r="A11" s="72" t="s">
        <v>15</v>
      </c>
      <c r="B11" s="73"/>
      <c r="C11" s="73"/>
      <c r="D11" s="73"/>
      <c r="E11" s="73"/>
    </row>
    <row r="12" spans="1:5">
      <c r="A12" s="67" t="s">
        <v>24</v>
      </c>
      <c r="B12" s="67"/>
      <c r="C12" s="67"/>
      <c r="D12" s="67"/>
      <c r="E12" s="67"/>
    </row>
    <row r="13" spans="1:5" ht="17.25" customHeight="1">
      <c r="A13" s="72" t="s">
        <v>2</v>
      </c>
      <c r="B13" s="73"/>
      <c r="C13" s="73"/>
      <c r="D13" s="73"/>
      <c r="E13" s="73"/>
    </row>
    <row r="14" spans="1:5">
      <c r="A14" s="67" t="s">
        <v>25</v>
      </c>
      <c r="B14" s="67"/>
      <c r="C14" s="67"/>
      <c r="D14" s="67"/>
      <c r="E14" s="67"/>
    </row>
    <row r="15" spans="1:5" ht="15.75" customHeight="1">
      <c r="A15" s="72" t="s">
        <v>16</v>
      </c>
      <c r="B15" s="73"/>
      <c r="C15" s="73"/>
      <c r="D15" s="73"/>
      <c r="E15" s="73"/>
    </row>
    <row r="16" spans="1:5" ht="29.25" customHeight="1">
      <c r="A16" s="67" t="s">
        <v>17</v>
      </c>
      <c r="B16" s="67"/>
      <c r="C16" s="67"/>
      <c r="D16" s="67"/>
      <c r="E16" s="67"/>
    </row>
    <row r="17" spans="1:7" ht="55.9" customHeight="1">
      <c r="A17" s="67" t="s">
        <v>41</v>
      </c>
      <c r="B17" s="67"/>
      <c r="C17" s="67"/>
      <c r="D17" s="67"/>
      <c r="E17" s="67"/>
    </row>
    <row r="18" spans="1:7" ht="30.6" customHeight="1">
      <c r="A18" s="74" t="s">
        <v>28</v>
      </c>
      <c r="B18" s="74"/>
      <c r="C18" s="74"/>
      <c r="D18" s="74"/>
      <c r="E18" s="74"/>
    </row>
    <row r="19" spans="1:7">
      <c r="A19" s="74"/>
      <c r="B19" s="74"/>
      <c r="C19" s="74"/>
      <c r="D19" s="74"/>
      <c r="E19" s="74"/>
      <c r="F19" s="2">
        <v>2553.9</v>
      </c>
      <c r="G19" s="2">
        <v>3</v>
      </c>
    </row>
    <row r="20" spans="1:7" ht="135">
      <c r="A20" s="3" t="s">
        <v>7</v>
      </c>
      <c r="B20" s="3" t="s">
        <v>10</v>
      </c>
      <c r="C20" s="3" t="s">
        <v>3</v>
      </c>
      <c r="D20" s="18" t="s">
        <v>9</v>
      </c>
      <c r="E20" s="3" t="s">
        <v>8</v>
      </c>
    </row>
    <row r="21" spans="1:7" ht="64.5">
      <c r="A21" s="25" t="s">
        <v>43</v>
      </c>
      <c r="B21" s="8" t="s">
        <v>44</v>
      </c>
      <c r="C21" s="3" t="s">
        <v>4</v>
      </c>
      <c r="D21" s="3">
        <v>14.4</v>
      </c>
      <c r="E21" s="7">
        <f>D21*F19*G19</f>
        <v>110328.48000000001</v>
      </c>
    </row>
    <row r="22" spans="1:7" ht="38.25">
      <c r="A22" s="6" t="s">
        <v>22</v>
      </c>
      <c r="B22" s="8" t="s">
        <v>23</v>
      </c>
      <c r="C22" s="3" t="s">
        <v>4</v>
      </c>
      <c r="D22" s="3">
        <v>0</v>
      </c>
      <c r="E22" s="7">
        <f>D22*F19*G19</f>
        <v>0</v>
      </c>
    </row>
    <row r="23" spans="1:7">
      <c r="A23" s="6" t="s">
        <v>45</v>
      </c>
      <c r="B23" s="8" t="s">
        <v>26</v>
      </c>
      <c r="C23" s="3" t="s">
        <v>4</v>
      </c>
      <c r="D23" s="3">
        <v>5.42</v>
      </c>
      <c r="E23" s="7">
        <f>D23*F19*G19</f>
        <v>41526.414000000004</v>
      </c>
    </row>
    <row r="24" spans="1:7">
      <c r="A24" s="6" t="s">
        <v>49</v>
      </c>
      <c r="B24" s="8" t="s">
        <v>74</v>
      </c>
      <c r="C24" s="3" t="s">
        <v>33</v>
      </c>
      <c r="D24" s="3"/>
      <c r="E24" s="7">
        <v>6622.26</v>
      </c>
    </row>
    <row r="25" spans="1:7">
      <c r="A25" s="6" t="s">
        <v>50</v>
      </c>
      <c r="B25" s="8" t="s">
        <v>74</v>
      </c>
      <c r="C25" s="3" t="s">
        <v>33</v>
      </c>
      <c r="D25" s="3"/>
      <c r="E25" s="7">
        <v>6516.9</v>
      </c>
    </row>
    <row r="26" spans="1:7">
      <c r="A26" s="6" t="s">
        <v>51</v>
      </c>
      <c r="B26" s="8" t="s">
        <v>74</v>
      </c>
      <c r="C26" s="3" t="s">
        <v>33</v>
      </c>
      <c r="D26" s="3"/>
      <c r="E26" s="7">
        <v>6646.34</v>
      </c>
    </row>
    <row r="27" spans="1:7">
      <c r="A27" s="6" t="s">
        <v>31</v>
      </c>
      <c r="B27" s="8" t="s">
        <v>74</v>
      </c>
      <c r="C27" s="3" t="s">
        <v>33</v>
      </c>
      <c r="D27" s="3"/>
      <c r="E27" s="7">
        <v>3573.65</v>
      </c>
    </row>
    <row r="28" spans="1:7" ht="16.149999999999999" customHeight="1">
      <c r="A28" s="26" t="s">
        <v>77</v>
      </c>
      <c r="B28" s="8" t="s">
        <v>74</v>
      </c>
      <c r="C28" s="3" t="s">
        <v>33</v>
      </c>
      <c r="D28" s="62">
        <v>10</v>
      </c>
      <c r="E28" s="7">
        <f>D28*235.95</f>
        <v>2359.5</v>
      </c>
    </row>
    <row r="29" spans="1:7" ht="31.5" customHeight="1">
      <c r="A29" s="26" t="s">
        <v>78</v>
      </c>
      <c r="B29" s="8" t="s">
        <v>71</v>
      </c>
      <c r="C29" s="3" t="s">
        <v>33</v>
      </c>
      <c r="D29" s="62">
        <v>1</v>
      </c>
      <c r="E29" s="7">
        <f>D29*235.95</f>
        <v>235.95</v>
      </c>
    </row>
    <row r="30" spans="1:7" s="13" customFormat="1" ht="14.25">
      <c r="A30" s="9" t="s">
        <v>29</v>
      </c>
      <c r="B30" s="10"/>
      <c r="C30" s="11"/>
      <c r="D30" s="19"/>
      <c r="E30" s="12">
        <f>SUM(E21:E29)</f>
        <v>177809.49400000004</v>
      </c>
    </row>
    <row r="31" spans="1:7" ht="34.5" customHeight="1">
      <c r="A31" s="75" t="s">
        <v>79</v>
      </c>
      <c r="B31" s="75"/>
      <c r="C31" s="75"/>
      <c r="D31" s="75"/>
      <c r="E31" s="75"/>
      <c r="F31" s="22"/>
    </row>
    <row r="32" spans="1:7" ht="29.25" customHeight="1">
      <c r="A32" s="67" t="s">
        <v>21</v>
      </c>
      <c r="B32" s="67"/>
      <c r="C32" s="67"/>
      <c r="D32" s="67"/>
      <c r="E32" s="67"/>
    </row>
    <row r="33" spans="1:8">
      <c r="A33" s="67" t="s">
        <v>20</v>
      </c>
      <c r="B33" s="67"/>
      <c r="C33" s="67"/>
      <c r="D33" s="67"/>
      <c r="E33" s="67"/>
    </row>
    <row r="34" spans="1:8" ht="32.25" customHeight="1">
      <c r="A34" s="67" t="s">
        <v>34</v>
      </c>
      <c r="B34" s="67"/>
      <c r="C34" s="67"/>
      <c r="D34" s="67"/>
      <c r="E34" s="67"/>
    </row>
    <row r="35" spans="1:8">
      <c r="A35" s="67" t="s">
        <v>18</v>
      </c>
      <c r="B35" s="67"/>
      <c r="C35" s="67"/>
      <c r="D35" s="67"/>
      <c r="E35" s="67"/>
    </row>
    <row r="36" spans="1:8">
      <c r="A36" s="71" t="s">
        <v>5</v>
      </c>
      <c r="B36" s="71"/>
      <c r="C36" s="71"/>
      <c r="D36" s="71"/>
      <c r="E36" s="71"/>
    </row>
    <row r="37" spans="1:8">
      <c r="A37" s="67" t="s">
        <v>18</v>
      </c>
      <c r="B37" s="67"/>
      <c r="C37" s="67"/>
      <c r="D37" s="67"/>
      <c r="E37" s="67"/>
    </row>
    <row r="38" spans="1:8">
      <c r="A38" s="68" t="s">
        <v>30</v>
      </c>
      <c r="B38" s="68"/>
      <c r="C38" s="68"/>
      <c r="D38" s="68"/>
      <c r="E38" s="4"/>
    </row>
    <row r="39" spans="1:8">
      <c r="B39" s="69" t="s">
        <v>19</v>
      </c>
      <c r="C39" s="69"/>
      <c r="D39" s="69"/>
      <c r="E39" s="5" t="s">
        <v>6</v>
      </c>
    </row>
    <row r="40" spans="1:8">
      <c r="A40" s="37"/>
      <c r="B40" s="37"/>
      <c r="C40" s="37"/>
      <c r="D40" s="20"/>
      <c r="E40" s="37"/>
    </row>
    <row r="41" spans="1:8">
      <c r="A41" s="70" t="s">
        <v>52</v>
      </c>
      <c r="B41" s="70"/>
      <c r="C41" s="70"/>
      <c r="D41" s="70"/>
      <c r="E41" s="4"/>
    </row>
    <row r="42" spans="1:8">
      <c r="B42" s="69" t="s">
        <v>19</v>
      </c>
      <c r="C42" s="69"/>
      <c r="D42" s="69"/>
      <c r="E42" s="5" t="s">
        <v>6</v>
      </c>
    </row>
    <row r="43" spans="1:8">
      <c r="A43" s="2" t="s">
        <v>38</v>
      </c>
    </row>
    <row r="44" spans="1:8">
      <c r="A44" s="13" t="s">
        <v>35</v>
      </c>
    </row>
    <row r="45" spans="1:8">
      <c r="A45" s="2" t="s">
        <v>42</v>
      </c>
      <c r="B45" s="14">
        <f>'3кв'!B51</f>
        <v>7957.0939999999246</v>
      </c>
    </row>
    <row r="46" spans="1:8" ht="31.5">
      <c r="A46" s="23" t="s">
        <v>80</v>
      </c>
      <c r="B46" s="15"/>
      <c r="H46" s="17"/>
    </row>
    <row r="47" spans="1:8">
      <c r="A47" s="2" t="s">
        <v>36</v>
      </c>
      <c r="B47" s="15">
        <f>178796.33-717.14</f>
        <v>178079.18999999997</v>
      </c>
      <c r="D47" s="2"/>
    </row>
    <row r="48" spans="1:8">
      <c r="A48" s="38" t="s">
        <v>47</v>
      </c>
      <c r="B48" s="15">
        <f>3*150</f>
        <v>450</v>
      </c>
      <c r="D48" s="2"/>
    </row>
    <row r="49" spans="1:4">
      <c r="A49" s="38" t="s">
        <v>48</v>
      </c>
      <c r="B49" s="15">
        <f>3*150</f>
        <v>450</v>
      </c>
      <c r="D49" s="2"/>
    </row>
    <row r="50" spans="1:4" ht="30">
      <c r="A50" s="38" t="s">
        <v>39</v>
      </c>
      <c r="B50" s="15">
        <f>E30</f>
        <v>177809.49400000004</v>
      </c>
      <c r="D50" s="2"/>
    </row>
    <row r="51" spans="1:4">
      <c r="A51" s="16" t="s">
        <v>37</v>
      </c>
      <c r="B51" s="24">
        <f>B45+B47+B48+B49-B50</f>
        <v>9126.7899999998626</v>
      </c>
    </row>
  </sheetData>
  <mergeCells count="30">
    <mergeCell ref="A6:E6"/>
    <mergeCell ref="A1:E1"/>
    <mergeCell ref="A2:E2"/>
    <mergeCell ref="A3:E3"/>
    <mergeCell ref="D4:E4"/>
    <mergeCell ref="A5:E5"/>
    <mergeCell ref="A18:E18"/>
    <mergeCell ref="A7:E7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B42:D42"/>
    <mergeCell ref="A19:E19"/>
    <mergeCell ref="A31:E31"/>
    <mergeCell ref="A32:E32"/>
    <mergeCell ref="A33:E33"/>
    <mergeCell ref="A34:E34"/>
    <mergeCell ref="A35:E35"/>
    <mergeCell ref="A36:E36"/>
    <mergeCell ref="A37:E37"/>
    <mergeCell ref="A38:D38"/>
    <mergeCell ref="B39:D39"/>
    <mergeCell ref="A41:D41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7"/>
  <sheetViews>
    <sheetView tabSelected="1" view="pageBreakPreview" topLeftCell="A22" zoomScaleSheetLayoutView="100" workbookViewId="0">
      <selection activeCell="A39" sqref="A39:XFD39"/>
    </sheetView>
  </sheetViews>
  <sheetFormatPr defaultRowHeight="15"/>
  <cols>
    <col min="1" max="1" width="10.5703125" customWidth="1"/>
    <col min="2" max="2" width="58" customWidth="1"/>
    <col min="3" max="3" width="15.28515625" customWidth="1"/>
    <col min="4" max="4" width="11.85546875" customWidth="1"/>
    <col min="5" max="5" width="14.7109375" customWidth="1"/>
    <col min="6" max="6" width="12.42578125" customWidth="1"/>
    <col min="7" max="7" width="12" customWidth="1"/>
    <col min="8" max="8" width="13.5703125" customWidth="1"/>
  </cols>
  <sheetData>
    <row r="1" spans="1:4" ht="15.75">
      <c r="A1" s="86" t="s">
        <v>81</v>
      </c>
      <c r="B1" s="86"/>
      <c r="C1" s="86"/>
      <c r="D1" s="39"/>
    </row>
    <row r="2" spans="1:4" ht="15.75">
      <c r="A2" s="87" t="s">
        <v>82</v>
      </c>
      <c r="B2" s="87"/>
      <c r="C2" s="87"/>
      <c r="D2" s="40"/>
    </row>
    <row r="3" spans="1:4" ht="15.75">
      <c r="A3" s="87" t="s">
        <v>83</v>
      </c>
      <c r="B3" s="87"/>
      <c r="C3" s="87"/>
      <c r="D3" s="40"/>
    </row>
    <row r="4" spans="1:4" ht="15.75">
      <c r="A4" s="86" t="s">
        <v>104</v>
      </c>
      <c r="B4" s="86"/>
      <c r="C4" s="86"/>
      <c r="D4" s="39"/>
    </row>
    <row r="5" spans="1:4" ht="15.75">
      <c r="A5" s="88"/>
      <c r="B5" s="88"/>
      <c r="C5" s="88"/>
      <c r="D5" s="1"/>
    </row>
    <row r="6" spans="1:4" ht="15.75">
      <c r="A6" s="40"/>
      <c r="B6" s="41" t="s">
        <v>84</v>
      </c>
      <c r="C6" s="42">
        <f>'1кв'!B45</f>
        <v>-16589.96</v>
      </c>
      <c r="D6" s="43"/>
    </row>
    <row r="7" spans="1:4" ht="15.75">
      <c r="A7" s="44" t="s">
        <v>85</v>
      </c>
      <c r="B7" s="41" t="s">
        <v>105</v>
      </c>
      <c r="C7" s="42"/>
      <c r="D7" s="43"/>
    </row>
    <row r="8" spans="1:4" ht="15.75">
      <c r="A8" s="40"/>
      <c r="B8" s="45" t="s">
        <v>86</v>
      </c>
      <c r="C8" s="42"/>
      <c r="D8" s="43"/>
    </row>
    <row r="9" spans="1:4" ht="15.75">
      <c r="A9" s="40"/>
      <c r="B9" s="6" t="s">
        <v>106</v>
      </c>
      <c r="C9" s="42"/>
      <c r="D9" s="43"/>
    </row>
    <row r="10" spans="1:4" ht="15.75">
      <c r="A10" s="40"/>
      <c r="B10" s="6" t="s">
        <v>107</v>
      </c>
      <c r="C10" s="42"/>
      <c r="D10" s="43"/>
    </row>
    <row r="11" spans="1:4" ht="15.75">
      <c r="A11" s="40"/>
      <c r="B11" s="6" t="s">
        <v>108</v>
      </c>
      <c r="C11" s="42"/>
      <c r="D11" s="43"/>
    </row>
    <row r="12" spans="1:4" ht="15.75">
      <c r="A12" s="40"/>
      <c r="B12" s="6" t="s">
        <v>109</v>
      </c>
      <c r="C12" s="42"/>
      <c r="D12" s="43"/>
    </row>
    <row r="13" spans="1:4" ht="15.75">
      <c r="B13" s="46" t="s">
        <v>87</v>
      </c>
      <c r="C13" s="63">
        <f>'1кв'!B47+'2кв'!B47+'3кв'!B47+'4кв'!B47</f>
        <v>683565.17999999993</v>
      </c>
      <c r="D13" s="47"/>
    </row>
    <row r="14" spans="1:4" ht="30">
      <c r="B14" s="61" t="s">
        <v>110</v>
      </c>
      <c r="C14" s="63">
        <f>'1кв'!B48+'2кв'!B48+'3кв'!B48+'4кв'!B48</f>
        <v>1800</v>
      </c>
      <c r="D14" s="47"/>
    </row>
    <row r="15" spans="1:4" ht="30">
      <c r="B15" s="61" t="s">
        <v>111</v>
      </c>
      <c r="C15" s="63">
        <f>'1кв'!B49+'2кв'!B49+'3кв'!B49+'4кв'!B49</f>
        <v>1800</v>
      </c>
      <c r="D15" s="47"/>
    </row>
    <row r="16" spans="1:4" ht="15.75">
      <c r="A16" s="48"/>
      <c r="B16" s="46" t="s">
        <v>88</v>
      </c>
      <c r="C16" s="49">
        <f>SUM(C13:C15)</f>
        <v>687165.17999999993</v>
      </c>
      <c r="D16" s="43"/>
    </row>
    <row r="17" spans="1:5" ht="15.75">
      <c r="A17" s="1"/>
      <c r="B17" s="85"/>
      <c r="C17" s="85"/>
      <c r="D17" s="50"/>
    </row>
    <row r="18" spans="1:5" ht="15.75">
      <c r="A18" s="51" t="s">
        <v>89</v>
      </c>
      <c r="B18" s="52" t="s">
        <v>90</v>
      </c>
      <c r="C18" s="65">
        <f>'1кв'!E21+'2кв'!E21+'3кв'!E21+'4кв'!E21</f>
        <v>424917.88199999998</v>
      </c>
      <c r="D18" s="50"/>
    </row>
    <row r="19" spans="1:5" ht="30">
      <c r="A19" s="51"/>
      <c r="B19" s="6" t="s">
        <v>91</v>
      </c>
      <c r="C19" s="65">
        <f>'1кв'!E22</f>
        <v>3785.94</v>
      </c>
      <c r="D19" s="50"/>
    </row>
    <row r="20" spans="1:5" ht="15.75">
      <c r="A20" s="51"/>
      <c r="B20" s="53" t="s">
        <v>45</v>
      </c>
      <c r="C20" s="65">
        <f>'1кв'!E24+'2кв'!E23+'3кв'!E23+'4кв'!E23</f>
        <v>159669.82800000001</v>
      </c>
      <c r="D20" s="50"/>
    </row>
    <row r="21" spans="1:5" ht="15.75">
      <c r="A21" s="51"/>
      <c r="B21" s="6" t="s">
        <v>49</v>
      </c>
      <c r="C21" s="65">
        <f>'1кв'!E25+'2кв'!E24+'3кв'!E24+'4кв'!E24</f>
        <v>7344.66</v>
      </c>
      <c r="D21" s="50"/>
    </row>
    <row r="22" spans="1:5" ht="15.75">
      <c r="A22" s="51"/>
      <c r="B22" s="6" t="s">
        <v>50</v>
      </c>
      <c r="C22" s="65">
        <f>'1кв'!E26+'2кв'!E25+'3кв'!E25+'4кв'!E25</f>
        <v>24560.11</v>
      </c>
      <c r="D22" s="50"/>
    </row>
    <row r="23" spans="1:5" ht="15.75">
      <c r="A23" s="51"/>
      <c r="B23" s="6" t="s">
        <v>51</v>
      </c>
      <c r="C23" s="65">
        <f>'1кв'!E27+'2кв'!E26+'3кв'!E26+'4кв'!E26</f>
        <v>23200.850000000002</v>
      </c>
      <c r="D23" s="50"/>
    </row>
    <row r="24" spans="1:5" ht="15.75">
      <c r="A24" s="1"/>
      <c r="B24" s="6" t="s">
        <v>31</v>
      </c>
      <c r="C24" s="65">
        <f>'1кв'!E28+'2кв'!E27+'3кв'!E27+'4кв'!E27</f>
        <v>7701.5499999999993</v>
      </c>
      <c r="D24" s="50"/>
      <c r="E24" s="54"/>
    </row>
    <row r="25" spans="1:5" ht="15.75">
      <c r="A25" s="51"/>
      <c r="B25" s="55" t="s">
        <v>112</v>
      </c>
      <c r="C25" s="66">
        <f>12*218.47+15*235.95</f>
        <v>6160.8899999999994</v>
      </c>
      <c r="D25" s="50"/>
    </row>
    <row r="26" spans="1:5" ht="15.75">
      <c r="A26" s="51"/>
      <c r="B26" s="56" t="s">
        <v>92</v>
      </c>
      <c r="C26" s="66">
        <f>SUM(C28:C29)</f>
        <v>4106.72</v>
      </c>
      <c r="D26" s="50"/>
    </row>
    <row r="27" spans="1:5" ht="15.75">
      <c r="A27" s="51"/>
      <c r="B27" s="45" t="s">
        <v>86</v>
      </c>
      <c r="C27" s="66"/>
      <c r="D27" s="50"/>
    </row>
    <row r="28" spans="1:5" ht="15.75">
      <c r="A28" s="51"/>
      <c r="B28" s="45" t="s">
        <v>113</v>
      </c>
      <c r="C28" s="66">
        <f>'2кв'!E28+'3кв'!E28</f>
        <v>253.77999999999997</v>
      </c>
      <c r="D28" s="50"/>
    </row>
    <row r="29" spans="1:5" ht="30">
      <c r="A29" s="51"/>
      <c r="B29" s="36" t="s">
        <v>114</v>
      </c>
      <c r="C29" s="66">
        <f>'2кв'!E29</f>
        <v>3852.94</v>
      </c>
      <c r="D29" s="50"/>
    </row>
    <row r="30" spans="1:5" ht="15.75">
      <c r="A30" s="1"/>
      <c r="B30" s="57" t="s">
        <v>93</v>
      </c>
      <c r="C30" s="64">
        <f>SUM(C18:C26)</f>
        <v>661448.43000000005</v>
      </c>
      <c r="D30" s="50"/>
      <c r="E30" s="54"/>
    </row>
    <row r="31" spans="1:5" ht="15.75">
      <c r="A31" s="1"/>
      <c r="B31" s="58" t="s">
        <v>94</v>
      </c>
      <c r="C31" s="64">
        <f>C6+C16-C30</f>
        <v>9126.7899999999208</v>
      </c>
      <c r="D31" s="50"/>
    </row>
    <row r="32" spans="1:5" ht="15.75">
      <c r="A32" s="1"/>
      <c r="B32" s="44"/>
      <c r="C32" s="44"/>
      <c r="D32" s="50"/>
    </row>
    <row r="33" spans="1:4" ht="15.75">
      <c r="A33" s="1"/>
      <c r="B33" s="59" t="s">
        <v>95</v>
      </c>
      <c r="C33" s="59"/>
      <c r="D33" s="50"/>
    </row>
    <row r="34" spans="1:4" ht="15.75">
      <c r="A34" s="1"/>
      <c r="B34" s="59" t="s">
        <v>96</v>
      </c>
      <c r="C34" s="59">
        <v>82932.08</v>
      </c>
      <c r="D34" s="50"/>
    </row>
    <row r="35" spans="1:4" ht="15.75">
      <c r="A35" s="1"/>
      <c r="B35" s="60" t="s">
        <v>97</v>
      </c>
      <c r="C35" s="60">
        <v>81579.11</v>
      </c>
      <c r="D35" s="50"/>
    </row>
    <row r="36" spans="1:4" ht="15.75">
      <c r="A36" s="1"/>
      <c r="B36" s="59" t="s">
        <v>98</v>
      </c>
      <c r="C36" s="59">
        <f>C35-C34</f>
        <v>-1352.9700000000012</v>
      </c>
      <c r="D36" s="50"/>
    </row>
    <row r="37" spans="1:4" ht="15.75">
      <c r="A37" s="1"/>
      <c r="B37" s="44"/>
      <c r="C37" s="44"/>
      <c r="D37" s="50"/>
    </row>
    <row r="38" spans="1:4" ht="15.75">
      <c r="A38" s="1"/>
      <c r="B38" s="44"/>
      <c r="C38" s="44"/>
      <c r="D38" s="50"/>
    </row>
    <row r="39" spans="1:4" ht="15.75">
      <c r="A39" s="1"/>
      <c r="B39" s="44"/>
      <c r="C39" s="44"/>
      <c r="D39" s="50"/>
    </row>
    <row r="40" spans="1:4" ht="15.75">
      <c r="A40" s="1" t="s">
        <v>99</v>
      </c>
      <c r="B40" s="44" t="s">
        <v>100</v>
      </c>
      <c r="C40" s="44"/>
      <c r="D40" s="50"/>
    </row>
    <row r="41" spans="1:4" ht="15.75">
      <c r="A41" s="1"/>
      <c r="B41" s="44" t="s">
        <v>101</v>
      </c>
      <c r="C41" s="44"/>
      <c r="D41" s="50"/>
    </row>
    <row r="42" spans="1:4" ht="15.75">
      <c r="A42" s="1"/>
      <c r="B42" s="44" t="s">
        <v>102</v>
      </c>
      <c r="C42" s="44"/>
      <c r="D42" s="50"/>
    </row>
    <row r="43" spans="1:4" ht="15.75">
      <c r="A43" s="1"/>
      <c r="B43" s="44"/>
      <c r="C43" s="44"/>
      <c r="D43" s="50"/>
    </row>
    <row r="44" spans="1:4" ht="15.75">
      <c r="A44" s="1"/>
      <c r="B44" s="44"/>
      <c r="C44" s="44"/>
      <c r="D44" s="50"/>
    </row>
    <row r="45" spans="1:4" ht="15.75">
      <c r="A45" s="1"/>
      <c r="B45" s="44" t="s">
        <v>103</v>
      </c>
      <c r="C45" s="44"/>
      <c r="D45" s="50"/>
    </row>
    <row r="46" spans="1:4" ht="15.75">
      <c r="A46" s="1"/>
      <c r="B46" s="44"/>
      <c r="C46" s="44"/>
      <c r="D46" s="50"/>
    </row>
    <row r="47" spans="1:4" ht="15.75">
      <c r="A47" s="1"/>
      <c r="B47" s="44"/>
      <c r="C47" s="44"/>
      <c r="D47" s="50"/>
    </row>
  </sheetData>
  <mergeCells count="6">
    <mergeCell ref="B17:C17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2023-03-02T10:50:07Z</dcterms:modified>
</cp:coreProperties>
</file>