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1кв" sheetId="19" r:id="rId1"/>
    <sheet name="2кв" sheetId="20" r:id="rId2"/>
    <sheet name="3кв" sheetId="21" r:id="rId3"/>
    <sheet name="4кв" sheetId="22" r:id="rId4"/>
    <sheet name="отчет" sheetId="23" r:id="rId5"/>
  </sheets>
  <definedNames>
    <definedName name="_xlnm.Print_Area" localSheetId="0">'1кв'!$A$1:$E$50</definedName>
    <definedName name="_xlnm.Print_Area" localSheetId="1">'2кв'!$A$1:$E$50</definedName>
    <definedName name="_xlnm.Print_Area" localSheetId="2">'3кв'!$A$1:$E$53</definedName>
    <definedName name="_xlnm.Print_Area" localSheetId="3">'4кв'!$A$1:$E$50</definedName>
    <definedName name="_xlnm.Print_Area" localSheetId="4">отчет!$A$1:$C$48</definedName>
  </definedNames>
  <calcPr calcId="124519"/>
</workbook>
</file>

<file path=xl/calcChain.xml><?xml version="1.0" encoding="utf-8"?>
<calcChain xmlns="http://schemas.openxmlformats.org/spreadsheetml/2006/main">
  <c r="C24" i="23"/>
  <c r="E31" i="21"/>
  <c r="C25" i="23"/>
  <c r="C20"/>
  <c r="C21"/>
  <c r="C22"/>
  <c r="C23"/>
  <c r="C19"/>
  <c r="C18"/>
  <c r="C17"/>
  <c r="C13"/>
  <c r="C14"/>
  <c r="C12" l="1"/>
  <c r="C15" s="1"/>
  <c r="C6"/>
  <c r="C39"/>
  <c r="C33"/>
  <c r="B46" i="22"/>
  <c r="E29"/>
  <c r="E28"/>
  <c r="E27"/>
  <c r="B48"/>
  <c r="B47"/>
  <c r="E22"/>
  <c r="E21"/>
  <c r="C34" i="23" l="1"/>
  <c r="B49" i="22"/>
  <c r="B49" i="21"/>
  <c r="B47"/>
  <c r="B51"/>
  <c r="B50"/>
  <c r="E22"/>
  <c r="E21"/>
  <c r="B50" i="22" l="1"/>
  <c r="E32" i="21"/>
  <c r="B52" s="1"/>
  <c r="B53" s="1"/>
  <c r="B44" i="22" s="1"/>
  <c r="E29" i="20"/>
  <c r="B46"/>
  <c r="B44"/>
  <c r="B48" l="1"/>
  <c r="B47"/>
  <c r="E22"/>
  <c r="E21"/>
  <c r="B49" l="1"/>
  <c r="B50" s="1"/>
  <c r="B46" i="19"/>
  <c r="E29" l="1"/>
  <c r="B48"/>
  <c r="B47"/>
  <c r="E23"/>
  <c r="E22"/>
  <c r="E21"/>
  <c r="B49" l="1"/>
  <c r="B50" s="1"/>
</calcChain>
</file>

<file path=xl/sharedStrings.xml><?xml version="1.0" encoding="utf-8"?>
<sst xmlns="http://schemas.openxmlformats.org/spreadsheetml/2006/main" count="333" uniqueCount="122">
  <si>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</si>
  <si>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</si>
  <si>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</si>
  <si>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</si>
  <si>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</si>
  <si>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</si>
  <si>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</si>
  <si>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</si>
  <si>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</si>
  <si>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</si>
  <si>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</si>
  <si>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</si>
  <si>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</si>
  <si>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</si>
  <si>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</si>
  <si>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</si>
  <si>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</si>
  <si>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</si>
  <si>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</si>
  <si>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</si>
  <si>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</si>
  <si>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</si>
  <si>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</si>
  <si>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</si>
  <si>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</si>
  <si>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</si>
  <si>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</si>
  <si>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</si>
  <si>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</si>
  <si>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</si>
  <si>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</si>
  <si>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</si>
  <si>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</si>
  <si>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</si>
  <si>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</si>
  <si>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>г. Россошь, ул. Лизы Чайкиной, д. 1е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</si>
  <si>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  от   01.01.2018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</si>
  <si>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№1е</t>
    </r>
    <r>
      <rPr>
        <sz val="11"/>
        <color theme="1"/>
        <rFont val="Times New Roman"/>
        <family val="1"/>
        <charset val="204"/>
      </rPr>
      <t xml:space="preserve">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Лизы Чайкиной</t>
    </r>
  </si>
  <si>
    <t>Остаток на начало  квартала</t>
  </si>
  <si>
    <t>определена приложением № 9 к договору</t>
  </si>
  <si>
    <t xml:space="preserve">Расходы по управлению МКД </t>
  </si>
  <si>
    <t xml:space="preserve">интернет Ростелеком </t>
  </si>
  <si>
    <t>Услуги по содержанию многоквартирного дома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</si>
  <si>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 Мелехиной Татьяны Борисовны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</si>
  <si>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№20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    от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</si>
  <si>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Мелехина Т.Б.</t>
    </r>
  </si>
  <si>
    <t>Sдома=3262,5м2</t>
  </si>
  <si>
    <t xml:space="preserve">интернет Квант-телеком </t>
  </si>
  <si>
    <t>холодная вода на СОИ</t>
  </si>
  <si>
    <t>электроэнергия на СОИ</t>
  </si>
  <si>
    <t>водоотведение на СОИ</t>
  </si>
  <si>
    <t>Обработка подъездов хлорсодержащими растворами опрыскивание 1 раз в неделю</t>
  </si>
  <si>
    <t>за 1 квартал 2022 года</t>
  </si>
  <si>
    <t>"31" 03 2022 г.</t>
  </si>
  <si>
    <t xml:space="preserve">           2. Всего за период с "01" 01 2022 г. по "31" 03 2022 г. выполнено работ (оказано услуг) на общую сумму двести шесть тысяч шестнадцать рублей 50 копеек</t>
  </si>
  <si>
    <t>Предъявлено населению 202345,65</t>
  </si>
  <si>
    <t>за 2 квартал 2022 года</t>
  </si>
  <si>
    <t>"30" 06 2022 г.</t>
  </si>
  <si>
    <t>2 квартал</t>
  </si>
  <si>
    <t>май</t>
  </si>
  <si>
    <t>Реконструкция качелей, установка стендов (16% стоимости)</t>
  </si>
  <si>
    <t>Вывод крана на полив (смета)</t>
  </si>
  <si>
    <t xml:space="preserve">           2. Всего за период с "01" 04 2022 г. по "30" 06 2022 г. выполнено работ (оказано услуг) на общую сумму двести семь тысяч четыреста двадцать шесть рублей 99 копеек</t>
  </si>
  <si>
    <t>Монтаж столбов для ограничения проезда(смета)</t>
  </si>
  <si>
    <t>Устранение течи по окну на чердаке (кв.19)</t>
  </si>
  <si>
    <t>июль</t>
  </si>
  <si>
    <t>август</t>
  </si>
  <si>
    <t>ч/час</t>
  </si>
  <si>
    <t>Испытание и измерение электрооборудования</t>
  </si>
  <si>
    <t>за 3 квартал 2022 года</t>
  </si>
  <si>
    <t>"30" 09 2022 г.</t>
  </si>
  <si>
    <t>Предъявлено населению 218959,08</t>
  </si>
  <si>
    <t>окраска скамеек 4шт (смета)</t>
  </si>
  <si>
    <t>окраска урн 4шт (смета)</t>
  </si>
  <si>
    <t>Замена кранов на стояках ХВС И ГВС (кв.14)</t>
  </si>
  <si>
    <t>Ремонт поручня (кв.33)</t>
  </si>
  <si>
    <t>октябрь</t>
  </si>
  <si>
    <t>декабрь</t>
  </si>
  <si>
    <t>за 4 квартал 2022 года</t>
  </si>
  <si>
    <t>"31" 12 2022 г.</t>
  </si>
  <si>
    <t>3 квартал</t>
  </si>
  <si>
    <t>4 квартал</t>
  </si>
  <si>
    <t xml:space="preserve">           2. Всего за период с "01" 10 2022 г. по "31" 12 2022 г. выполнено работ (оказано услуг) на общую сумму двести одна тысяча триста шестьдесят восемь рублей  72 копейки</t>
  </si>
  <si>
    <t>Предъявлено населению 225171,97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</si>
  <si>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</si>
  <si>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</si>
  <si>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</si>
  <si>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</si>
  <si>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</si>
  <si>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</si>
  <si>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</si>
  <si>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</si>
  <si>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</si>
  <si>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</si>
  <si>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Обработка подъездов хлорсодержащими растворами опрыскивание 1 раз в неделю (1 квартал)</t>
  </si>
  <si>
    <t>работы по договору, всего</t>
  </si>
  <si>
    <t>Итого расходов</t>
  </si>
  <si>
    <t>Остаток средств на 01.01.2022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</si>
  <si>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</si>
  <si>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</si>
  <si>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</si>
  <si>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</si>
  <si>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</si>
  <si>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</si>
  <si>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</si>
  <si>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</si>
  <si>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</si>
  <si>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ул.Лизы Чайкиной, д.1е</t>
  </si>
  <si>
    <t>Начислено всего 848862,86</t>
  </si>
  <si>
    <t>* холодная вода на СОИ - 28824,91</t>
  </si>
  <si>
    <t>* электроэнергия на СОИ-40234,02</t>
  </si>
  <si>
    <t>* водоотведение на СОИ- 27341,05</t>
  </si>
  <si>
    <t>Оплачено за размещение оборудования в МОП интернет Квант-телеком</t>
  </si>
  <si>
    <t>Оплачено за размещение оборудования в МОП интернет Ростелеком</t>
  </si>
  <si>
    <t xml:space="preserve">           2. Всего за период с "01" 07 2022 г. по "30" 09 2022 г. выполнено работ (оказано услуг) на общую сумму триста три тысячи сто двадцать один рубль 38 копеек</t>
  </si>
  <si>
    <t>Непредвиденные работы 8 ч/ч</t>
  </si>
  <si>
    <t>*Реконструкция качелей, установка стендов (16% стоимости)</t>
  </si>
  <si>
    <t>*Вывод крана на полив (смета)</t>
  </si>
  <si>
    <t>*Испытание и измерение электрооборудования</t>
  </si>
  <si>
    <t>*Монтаж столбов для ограничения проезда(смета)</t>
  </si>
  <si>
    <t>*окраска скамеек 4шт (смета)</t>
  </si>
  <si>
    <t>*окраска урн 4шт (смета)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</si>
</sst>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165" fontId="17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0" xfId="0" applyFont="1"/>
    <xf numFmtId="0" fontId="11" fillId="0" borderId="4" xfId="0" applyFont="1" applyBorder="1" applyAlignment="1">
      <alignment horizontal="center"/>
    </xf>
    <xf numFmtId="43" fontId="4" fillId="0" borderId="0" xfId="0" applyNumberFormat="1" applyFont="1"/>
    <xf numFmtId="0" fontId="3" fillId="0" borderId="0" xfId="0" applyFont="1" applyAlignment="1">
      <alignment wrapText="1"/>
    </xf>
    <xf numFmtId="164" fontId="7" fillId="0" borderId="0" xfId="0" applyNumberFormat="1" applyFont="1"/>
    <xf numFmtId="0" fontId="11" fillId="0" borderId="4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8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166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0" fontId="4" fillId="0" borderId="7" xfId="0" applyFont="1" applyBorder="1" applyAlignment="1">
      <alignment vertical="center" wrapText="1"/>
    </xf>
    <xf numFmtId="43" fontId="0" fillId="0" borderId="0" xfId="0" applyNumberFormat="1"/>
    <xf numFmtId="49" fontId="3" fillId="0" borderId="8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view="pageBreakPreview" topLeftCell="A19" zoomScaleSheetLayoutView="100" workbookViewId="0">
      <selection activeCell="A57" sqref="A57"/>
    </sheetView>
  </sheetViews>
  <sheetFormatPr defaultColWidth="9.140625" defaultRowHeight="1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>
      <c r="A1" s="79" t="s">
        <v>11</v>
      </c>
      <c r="B1" s="79"/>
      <c r="C1" s="79"/>
      <c r="D1" s="79"/>
      <c r="E1" s="79"/>
    </row>
    <row r="2" spans="1:5" ht="40.5" customHeight="1">
      <c r="A2" s="80" t="s">
        <v>12</v>
      </c>
      <c r="B2" s="81"/>
      <c r="C2" s="81"/>
      <c r="D2" s="81"/>
      <c r="E2" s="81"/>
    </row>
    <row r="3" spans="1:5">
      <c r="A3" s="82" t="s">
        <v>52</v>
      </c>
      <c r="B3" s="82"/>
      <c r="C3" s="82"/>
      <c r="D3" s="82"/>
      <c r="E3" s="82"/>
    </row>
    <row r="4" spans="1:5" s="1" customFormat="1" ht="15.75">
      <c r="A4" s="28" t="s">
        <v>13</v>
      </c>
      <c r="B4" s="29"/>
      <c r="C4" s="29"/>
      <c r="D4" s="87" t="s">
        <v>53</v>
      </c>
      <c r="E4" s="87"/>
    </row>
    <row r="5" spans="1:5">
      <c r="A5" s="71" t="s">
        <v>0</v>
      </c>
      <c r="B5" s="71"/>
      <c r="C5" s="71"/>
      <c r="D5" s="71"/>
      <c r="E5" s="71"/>
    </row>
    <row r="6" spans="1:5">
      <c r="A6" s="83" t="s">
        <v>35</v>
      </c>
      <c r="B6" s="83"/>
      <c r="C6" s="83"/>
      <c r="D6" s="83"/>
      <c r="E6" s="83"/>
    </row>
    <row r="7" spans="1:5">
      <c r="A7" s="75" t="s">
        <v>1</v>
      </c>
      <c r="B7" s="75"/>
      <c r="C7" s="75"/>
      <c r="D7" s="75"/>
      <c r="E7" s="75"/>
    </row>
    <row r="8" spans="1:5">
      <c r="A8" s="84" t="s">
        <v>43</v>
      </c>
      <c r="B8" s="84"/>
      <c r="C8" s="84"/>
      <c r="D8" s="84"/>
      <c r="E8" s="84"/>
    </row>
    <row r="9" spans="1:5" ht="32.25" customHeight="1">
      <c r="A9" s="85" t="s">
        <v>14</v>
      </c>
      <c r="B9" s="86"/>
      <c r="C9" s="86"/>
      <c r="D9" s="86"/>
      <c r="E9" s="86"/>
    </row>
    <row r="10" spans="1:5" ht="32.25" customHeight="1">
      <c r="A10" s="71" t="s">
        <v>44</v>
      </c>
      <c r="B10" s="71"/>
      <c r="C10" s="71"/>
      <c r="D10" s="71"/>
      <c r="E10" s="71"/>
    </row>
    <row r="11" spans="1:5" ht="18.75" customHeight="1">
      <c r="A11" s="75" t="s">
        <v>15</v>
      </c>
      <c r="B11" s="76"/>
      <c r="C11" s="76"/>
      <c r="D11" s="76"/>
      <c r="E11" s="76"/>
    </row>
    <row r="12" spans="1:5">
      <c r="A12" s="71" t="s">
        <v>22</v>
      </c>
      <c r="B12" s="71"/>
      <c r="C12" s="71"/>
      <c r="D12" s="71"/>
      <c r="E12" s="71"/>
    </row>
    <row r="13" spans="1:5" ht="17.25" customHeight="1">
      <c r="A13" s="75" t="s">
        <v>2</v>
      </c>
      <c r="B13" s="76"/>
      <c r="C13" s="76"/>
      <c r="D13" s="76"/>
      <c r="E13" s="76"/>
    </row>
    <row r="14" spans="1:5">
      <c r="A14" s="71" t="s">
        <v>23</v>
      </c>
      <c r="B14" s="71"/>
      <c r="C14" s="71"/>
      <c r="D14" s="71"/>
      <c r="E14" s="71"/>
    </row>
    <row r="15" spans="1:5" ht="15.75" customHeight="1">
      <c r="A15" s="75" t="s">
        <v>16</v>
      </c>
      <c r="B15" s="76"/>
      <c r="C15" s="76"/>
      <c r="D15" s="76"/>
      <c r="E15" s="76"/>
    </row>
    <row r="16" spans="1:5" ht="29.25" customHeight="1">
      <c r="A16" s="71" t="s">
        <v>17</v>
      </c>
      <c r="B16" s="71"/>
      <c r="C16" s="71"/>
      <c r="D16" s="71"/>
      <c r="E16" s="71"/>
    </row>
    <row r="17" spans="1:7" ht="55.9" customHeight="1">
      <c r="A17" s="71" t="s">
        <v>36</v>
      </c>
      <c r="B17" s="71"/>
      <c r="C17" s="71"/>
      <c r="D17" s="71"/>
      <c r="E17" s="71"/>
    </row>
    <row r="18" spans="1:7" ht="29.45" customHeight="1">
      <c r="A18" s="77" t="s">
        <v>37</v>
      </c>
      <c r="B18" s="77"/>
      <c r="C18" s="77"/>
      <c r="D18" s="77"/>
      <c r="E18" s="77"/>
    </row>
    <row r="19" spans="1:7">
      <c r="A19" s="77"/>
      <c r="B19" s="77"/>
      <c r="C19" s="77"/>
      <c r="D19" s="77"/>
      <c r="E19" s="77"/>
      <c r="F19" s="2">
        <v>3262.5</v>
      </c>
      <c r="G19" s="2">
        <v>3</v>
      </c>
    </row>
    <row r="20" spans="1:7" ht="13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>
      <c r="A21" s="27" t="s">
        <v>42</v>
      </c>
      <c r="B21" s="8" t="s">
        <v>39</v>
      </c>
      <c r="C21" s="3" t="s">
        <v>4</v>
      </c>
      <c r="D21" s="3">
        <v>12.8</v>
      </c>
      <c r="E21" s="7">
        <f>D21*F19*G19</f>
        <v>125280</v>
      </c>
    </row>
    <row r="22" spans="1:7" ht="45">
      <c r="A22" s="6" t="s">
        <v>51</v>
      </c>
      <c r="B22" s="8" t="s">
        <v>28</v>
      </c>
      <c r="C22" s="3" t="s">
        <v>4</v>
      </c>
      <c r="D22" s="3"/>
      <c r="E22" s="7">
        <f>1682.64*3</f>
        <v>5047.92</v>
      </c>
    </row>
    <row r="23" spans="1:7">
      <c r="A23" s="6" t="s">
        <v>40</v>
      </c>
      <c r="B23" s="8" t="s">
        <v>24</v>
      </c>
      <c r="C23" s="3" t="s">
        <v>4</v>
      </c>
      <c r="D23" s="3">
        <v>5</v>
      </c>
      <c r="E23" s="7">
        <f>D23*F19*G19</f>
        <v>48937.5</v>
      </c>
    </row>
    <row r="24" spans="1:7">
      <c r="A24" s="6" t="s">
        <v>48</v>
      </c>
      <c r="B24" s="8" t="s">
        <v>28</v>
      </c>
      <c r="C24" s="3" t="s">
        <v>29</v>
      </c>
      <c r="D24" s="3"/>
      <c r="E24" s="30">
        <v>6720.19</v>
      </c>
    </row>
    <row r="25" spans="1:7">
      <c r="A25" s="6" t="s">
        <v>49</v>
      </c>
      <c r="B25" s="8" t="s">
        <v>28</v>
      </c>
      <c r="C25" s="3" t="s">
        <v>29</v>
      </c>
      <c r="D25" s="3"/>
      <c r="E25" s="7">
        <v>11541.28</v>
      </c>
    </row>
    <row r="26" spans="1:7">
      <c r="A26" s="6" t="s">
        <v>50</v>
      </c>
      <c r="B26" s="8" t="s">
        <v>28</v>
      </c>
      <c r="C26" s="3" t="s">
        <v>29</v>
      </c>
      <c r="D26" s="3"/>
      <c r="E26" s="7">
        <v>7106.94</v>
      </c>
    </row>
    <row r="27" spans="1:7">
      <c r="A27" s="6" t="s">
        <v>27</v>
      </c>
      <c r="B27" s="8" t="s">
        <v>28</v>
      </c>
      <c r="C27" s="3" t="s">
        <v>29</v>
      </c>
      <c r="D27" s="3"/>
      <c r="E27" s="7">
        <v>1382.67</v>
      </c>
    </row>
    <row r="28" spans="1:7">
      <c r="A28" s="26"/>
      <c r="B28" s="8"/>
      <c r="C28" s="3"/>
      <c r="D28" s="22"/>
      <c r="E28" s="7"/>
    </row>
    <row r="29" spans="1:7" s="13" customFormat="1" ht="14.25">
      <c r="A29" s="9" t="s">
        <v>25</v>
      </c>
      <c r="B29" s="10"/>
      <c r="C29" s="11"/>
      <c r="D29" s="19"/>
      <c r="E29" s="12">
        <f>SUM(E21:E28)</f>
        <v>206016.5</v>
      </c>
    </row>
    <row r="30" spans="1:7" ht="34.5" customHeight="1">
      <c r="A30" s="78" t="s">
        <v>54</v>
      </c>
      <c r="B30" s="78"/>
      <c r="C30" s="78"/>
      <c r="D30" s="78"/>
      <c r="E30" s="78"/>
      <c r="F30" s="23"/>
    </row>
    <row r="31" spans="1:7" ht="29.25" customHeight="1">
      <c r="A31" s="71" t="s">
        <v>21</v>
      </c>
      <c r="B31" s="71"/>
      <c r="C31" s="71"/>
      <c r="D31" s="71"/>
      <c r="E31" s="71"/>
    </row>
    <row r="32" spans="1:7">
      <c r="A32" s="71" t="s">
        <v>20</v>
      </c>
      <c r="B32" s="71"/>
      <c r="C32" s="71"/>
      <c r="D32" s="71"/>
      <c r="E32" s="71"/>
    </row>
    <row r="33" spans="1:8" ht="32.25" customHeight="1">
      <c r="A33" s="71" t="s">
        <v>30</v>
      </c>
      <c r="B33" s="71"/>
      <c r="C33" s="71"/>
      <c r="D33" s="71"/>
      <c r="E33" s="71"/>
    </row>
    <row r="34" spans="1:8">
      <c r="A34" s="71" t="s">
        <v>18</v>
      </c>
      <c r="B34" s="71"/>
      <c r="C34" s="71"/>
      <c r="D34" s="71"/>
      <c r="E34" s="71"/>
    </row>
    <row r="35" spans="1:8">
      <c r="A35" s="74" t="s">
        <v>5</v>
      </c>
      <c r="B35" s="74"/>
      <c r="C35" s="74"/>
      <c r="D35" s="74"/>
      <c r="E35" s="74"/>
    </row>
    <row r="36" spans="1:8">
      <c r="A36" s="71" t="s">
        <v>18</v>
      </c>
      <c r="B36" s="71"/>
      <c r="C36" s="71"/>
      <c r="D36" s="71"/>
      <c r="E36" s="71"/>
    </row>
    <row r="37" spans="1:8">
      <c r="A37" s="72" t="s">
        <v>26</v>
      </c>
      <c r="B37" s="72"/>
      <c r="C37" s="72"/>
      <c r="D37" s="72"/>
      <c r="E37" s="4"/>
    </row>
    <row r="38" spans="1:8">
      <c r="B38" s="73" t="s">
        <v>19</v>
      </c>
      <c r="C38" s="73"/>
      <c r="D38" s="73"/>
      <c r="E38" s="5" t="s">
        <v>6</v>
      </c>
    </row>
    <row r="39" spans="1:8">
      <c r="A39" s="31"/>
      <c r="B39" s="31"/>
      <c r="C39" s="31"/>
      <c r="D39" s="20"/>
      <c r="E39" s="31"/>
    </row>
    <row r="40" spans="1:8">
      <c r="A40" s="72" t="s">
        <v>45</v>
      </c>
      <c r="B40" s="72"/>
      <c r="C40" s="72"/>
      <c r="D40" s="72"/>
      <c r="E40" s="4"/>
    </row>
    <row r="41" spans="1:8">
      <c r="B41" s="73" t="s">
        <v>19</v>
      </c>
      <c r="C41" s="73"/>
      <c r="D41" s="73"/>
      <c r="E41" s="5" t="s">
        <v>6</v>
      </c>
    </row>
    <row r="42" spans="1:8">
      <c r="A42" s="2" t="s">
        <v>46</v>
      </c>
    </row>
    <row r="43" spans="1:8">
      <c r="A43" s="13" t="s">
        <v>31</v>
      </c>
    </row>
    <row r="44" spans="1:8">
      <c r="A44" s="2" t="s">
        <v>38</v>
      </c>
      <c r="B44" s="14">
        <v>162020.94</v>
      </c>
    </row>
    <row r="45" spans="1:8" ht="31.5">
      <c r="A45" s="24" t="s">
        <v>55</v>
      </c>
      <c r="B45" s="15"/>
      <c r="H45" s="17"/>
    </row>
    <row r="46" spans="1:8">
      <c r="A46" s="2" t="s">
        <v>32</v>
      </c>
      <c r="B46" s="15">
        <f>204127.39-1039.2</f>
        <v>203088.19</v>
      </c>
      <c r="D46" s="2"/>
    </row>
    <row r="47" spans="1:8">
      <c r="A47" s="32" t="s">
        <v>41</v>
      </c>
      <c r="B47" s="15">
        <f>3*150</f>
        <v>450</v>
      </c>
      <c r="D47" s="2"/>
    </row>
    <row r="48" spans="1:8" ht="15.6" customHeight="1">
      <c r="A48" s="32" t="s">
        <v>47</v>
      </c>
      <c r="B48" s="15">
        <f>200*3</f>
        <v>600</v>
      </c>
      <c r="D48" s="2"/>
    </row>
    <row r="49" spans="1:4" ht="30">
      <c r="A49" s="32" t="s">
        <v>34</v>
      </c>
      <c r="B49" s="15">
        <f>E29</f>
        <v>206016.5</v>
      </c>
      <c r="D49" s="2"/>
    </row>
    <row r="50" spans="1:4">
      <c r="A50" s="16" t="s">
        <v>33</v>
      </c>
      <c r="B50" s="25">
        <f>B44+B46+B47+B48-B49</f>
        <v>160142.63</v>
      </c>
    </row>
  </sheetData>
  <mergeCells count="30"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  <mergeCell ref="D4:E4"/>
    <mergeCell ref="A35:E35"/>
    <mergeCell ref="A14:E14"/>
    <mergeCell ref="A15:E15"/>
    <mergeCell ref="A16:E16"/>
    <mergeCell ref="A17:E17"/>
    <mergeCell ref="A18:E18"/>
    <mergeCell ref="A19:E19"/>
    <mergeCell ref="A30:E30"/>
    <mergeCell ref="A31:E31"/>
    <mergeCell ref="A32:E32"/>
    <mergeCell ref="A33:E33"/>
    <mergeCell ref="A34:E34"/>
    <mergeCell ref="A36:E36"/>
    <mergeCell ref="A37:D37"/>
    <mergeCell ref="B38:D38"/>
    <mergeCell ref="A40:D40"/>
    <mergeCell ref="B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0"/>
  <sheetViews>
    <sheetView view="pageBreakPreview" topLeftCell="A16" zoomScaleSheetLayoutView="100" workbookViewId="0">
      <selection activeCell="B28" sqref="B28:C28"/>
    </sheetView>
  </sheetViews>
  <sheetFormatPr defaultColWidth="9.140625" defaultRowHeight="1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>
      <c r="A1" s="79" t="s">
        <v>11</v>
      </c>
      <c r="B1" s="79"/>
      <c r="C1" s="79"/>
      <c r="D1" s="79"/>
      <c r="E1" s="79"/>
    </row>
    <row r="2" spans="1:5" ht="40.5" customHeight="1">
      <c r="A2" s="80" t="s">
        <v>12</v>
      </c>
      <c r="B2" s="81"/>
      <c r="C2" s="81"/>
      <c r="D2" s="81"/>
      <c r="E2" s="81"/>
    </row>
    <row r="3" spans="1:5">
      <c r="A3" s="82" t="s">
        <v>56</v>
      </c>
      <c r="B3" s="82"/>
      <c r="C3" s="82"/>
      <c r="D3" s="82"/>
      <c r="E3" s="82"/>
    </row>
    <row r="4" spans="1:5" s="1" customFormat="1" ht="15.75">
      <c r="A4" s="28" t="s">
        <v>13</v>
      </c>
      <c r="B4" s="29"/>
      <c r="C4" s="29"/>
      <c r="D4" s="87" t="s">
        <v>57</v>
      </c>
      <c r="E4" s="87"/>
    </row>
    <row r="5" spans="1:5">
      <c r="A5" s="71" t="s">
        <v>0</v>
      </c>
      <c r="B5" s="71"/>
      <c r="C5" s="71"/>
      <c r="D5" s="71"/>
      <c r="E5" s="71"/>
    </row>
    <row r="6" spans="1:5">
      <c r="A6" s="83" t="s">
        <v>35</v>
      </c>
      <c r="B6" s="83"/>
      <c r="C6" s="83"/>
      <c r="D6" s="83"/>
      <c r="E6" s="83"/>
    </row>
    <row r="7" spans="1:5">
      <c r="A7" s="75" t="s">
        <v>1</v>
      </c>
      <c r="B7" s="75"/>
      <c r="C7" s="75"/>
      <c r="D7" s="75"/>
      <c r="E7" s="75"/>
    </row>
    <row r="8" spans="1:5">
      <c r="A8" s="84" t="s">
        <v>43</v>
      </c>
      <c r="B8" s="84"/>
      <c r="C8" s="84"/>
      <c r="D8" s="84"/>
      <c r="E8" s="84"/>
    </row>
    <row r="9" spans="1:5" ht="32.25" customHeight="1">
      <c r="A9" s="85" t="s">
        <v>14</v>
      </c>
      <c r="B9" s="86"/>
      <c r="C9" s="86"/>
      <c r="D9" s="86"/>
      <c r="E9" s="86"/>
    </row>
    <row r="10" spans="1:5" ht="32.25" customHeight="1">
      <c r="A10" s="71" t="s">
        <v>44</v>
      </c>
      <c r="B10" s="71"/>
      <c r="C10" s="71"/>
      <c r="D10" s="71"/>
      <c r="E10" s="71"/>
    </row>
    <row r="11" spans="1:5" ht="18.75" customHeight="1">
      <c r="A11" s="75" t="s">
        <v>15</v>
      </c>
      <c r="B11" s="76"/>
      <c r="C11" s="76"/>
      <c r="D11" s="76"/>
      <c r="E11" s="76"/>
    </row>
    <row r="12" spans="1:5">
      <c r="A12" s="71" t="s">
        <v>22</v>
      </c>
      <c r="B12" s="71"/>
      <c r="C12" s="71"/>
      <c r="D12" s="71"/>
      <c r="E12" s="71"/>
    </row>
    <row r="13" spans="1:5" ht="17.25" customHeight="1">
      <c r="A13" s="75" t="s">
        <v>2</v>
      </c>
      <c r="B13" s="76"/>
      <c r="C13" s="76"/>
      <c r="D13" s="76"/>
      <c r="E13" s="76"/>
    </row>
    <row r="14" spans="1:5">
      <c r="A14" s="71" t="s">
        <v>23</v>
      </c>
      <c r="B14" s="71"/>
      <c r="C14" s="71"/>
      <c r="D14" s="71"/>
      <c r="E14" s="71"/>
    </row>
    <row r="15" spans="1:5" ht="15.75" customHeight="1">
      <c r="A15" s="75" t="s">
        <v>16</v>
      </c>
      <c r="B15" s="76"/>
      <c r="C15" s="76"/>
      <c r="D15" s="76"/>
      <c r="E15" s="76"/>
    </row>
    <row r="16" spans="1:5" ht="29.25" customHeight="1">
      <c r="A16" s="71" t="s">
        <v>17</v>
      </c>
      <c r="B16" s="71"/>
      <c r="C16" s="71"/>
      <c r="D16" s="71"/>
      <c r="E16" s="71"/>
    </row>
    <row r="17" spans="1:7" ht="55.9" customHeight="1">
      <c r="A17" s="71" t="s">
        <v>36</v>
      </c>
      <c r="B17" s="71"/>
      <c r="C17" s="71"/>
      <c r="D17" s="71"/>
      <c r="E17" s="71"/>
    </row>
    <row r="18" spans="1:7" ht="29.45" customHeight="1">
      <c r="A18" s="77" t="s">
        <v>37</v>
      </c>
      <c r="B18" s="77"/>
      <c r="C18" s="77"/>
      <c r="D18" s="77"/>
      <c r="E18" s="77"/>
    </row>
    <row r="19" spans="1:7">
      <c r="A19" s="77"/>
      <c r="B19" s="77"/>
      <c r="C19" s="77"/>
      <c r="D19" s="77"/>
      <c r="E19" s="77"/>
      <c r="F19" s="2">
        <v>3262.5</v>
      </c>
      <c r="G19" s="2">
        <v>3</v>
      </c>
    </row>
    <row r="20" spans="1:7" ht="13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>
      <c r="A21" s="27" t="s">
        <v>42</v>
      </c>
      <c r="B21" s="8" t="s">
        <v>39</v>
      </c>
      <c r="C21" s="3" t="s">
        <v>4</v>
      </c>
      <c r="D21" s="3">
        <v>12.8</v>
      </c>
      <c r="E21" s="7">
        <f>D21*F19*G19</f>
        <v>125280</v>
      </c>
    </row>
    <row r="22" spans="1:7">
      <c r="A22" s="6" t="s">
        <v>40</v>
      </c>
      <c r="B22" s="8" t="s">
        <v>24</v>
      </c>
      <c r="C22" s="3" t="s">
        <v>4</v>
      </c>
      <c r="D22" s="3">
        <v>5</v>
      </c>
      <c r="E22" s="7">
        <f>D22*F19*G19</f>
        <v>48937.5</v>
      </c>
    </row>
    <row r="23" spans="1:7">
      <c r="A23" s="6" t="s">
        <v>48</v>
      </c>
      <c r="B23" s="8" t="s">
        <v>58</v>
      </c>
      <c r="C23" s="3" t="s">
        <v>29</v>
      </c>
      <c r="D23" s="3"/>
      <c r="E23" s="30">
        <v>942.98</v>
      </c>
    </row>
    <row r="24" spans="1:7">
      <c r="A24" s="6" t="s">
        <v>49</v>
      </c>
      <c r="B24" s="8" t="s">
        <v>58</v>
      </c>
      <c r="C24" s="3" t="s">
        <v>29</v>
      </c>
      <c r="D24" s="3"/>
      <c r="E24" s="7">
        <v>8870.08</v>
      </c>
    </row>
    <row r="25" spans="1:7">
      <c r="A25" s="6" t="s">
        <v>50</v>
      </c>
      <c r="B25" s="8" t="s">
        <v>58</v>
      </c>
      <c r="C25" s="3" t="s">
        <v>29</v>
      </c>
      <c r="D25" s="3"/>
      <c r="E25" s="7">
        <v>7106.94</v>
      </c>
    </row>
    <row r="26" spans="1:7">
      <c r="A26" s="6" t="s">
        <v>27</v>
      </c>
      <c r="B26" s="8" t="s">
        <v>58</v>
      </c>
      <c r="C26" s="3" t="s">
        <v>29</v>
      </c>
      <c r="D26" s="3"/>
      <c r="E26" s="7">
        <v>3207.5</v>
      </c>
    </row>
    <row r="27" spans="1:7" ht="30">
      <c r="A27" s="36" t="s">
        <v>60</v>
      </c>
      <c r="B27" s="8" t="s">
        <v>59</v>
      </c>
      <c r="C27" s="3" t="s">
        <v>29</v>
      </c>
      <c r="D27" s="3"/>
      <c r="E27" s="7">
        <v>4921.97</v>
      </c>
    </row>
    <row r="28" spans="1:7">
      <c r="A28" s="26" t="s">
        <v>61</v>
      </c>
      <c r="B28" s="8" t="s">
        <v>59</v>
      </c>
      <c r="C28" s="3" t="s">
        <v>29</v>
      </c>
      <c r="D28" s="35"/>
      <c r="E28" s="7">
        <v>8160.02</v>
      </c>
    </row>
    <row r="29" spans="1:7" s="13" customFormat="1" ht="14.25">
      <c r="A29" s="9" t="s">
        <v>25</v>
      </c>
      <c r="B29" s="10"/>
      <c r="C29" s="11"/>
      <c r="D29" s="19"/>
      <c r="E29" s="12">
        <f>SUM(E21:E28)</f>
        <v>207426.99</v>
      </c>
    </row>
    <row r="30" spans="1:7" ht="34.5" customHeight="1">
      <c r="A30" s="78" t="s">
        <v>62</v>
      </c>
      <c r="B30" s="78"/>
      <c r="C30" s="78"/>
      <c r="D30" s="78"/>
      <c r="E30" s="78"/>
      <c r="F30" s="23"/>
    </row>
    <row r="31" spans="1:7" ht="29.25" customHeight="1">
      <c r="A31" s="71" t="s">
        <v>21</v>
      </c>
      <c r="B31" s="71"/>
      <c r="C31" s="71"/>
      <c r="D31" s="71"/>
      <c r="E31" s="71"/>
    </row>
    <row r="32" spans="1:7">
      <c r="A32" s="71" t="s">
        <v>20</v>
      </c>
      <c r="B32" s="71"/>
      <c r="C32" s="71"/>
      <c r="D32" s="71"/>
      <c r="E32" s="71"/>
    </row>
    <row r="33" spans="1:8" ht="32.25" customHeight="1">
      <c r="A33" s="71" t="s">
        <v>30</v>
      </c>
      <c r="B33" s="71"/>
      <c r="C33" s="71"/>
      <c r="D33" s="71"/>
      <c r="E33" s="71"/>
    </row>
    <row r="34" spans="1:8">
      <c r="A34" s="71" t="s">
        <v>18</v>
      </c>
      <c r="B34" s="71"/>
      <c r="C34" s="71"/>
      <c r="D34" s="71"/>
      <c r="E34" s="71"/>
    </row>
    <row r="35" spans="1:8">
      <c r="A35" s="74" t="s">
        <v>5</v>
      </c>
      <c r="B35" s="74"/>
      <c r="C35" s="74"/>
      <c r="D35" s="74"/>
      <c r="E35" s="74"/>
    </row>
    <row r="36" spans="1:8">
      <c r="A36" s="71" t="s">
        <v>18</v>
      </c>
      <c r="B36" s="71"/>
      <c r="C36" s="71"/>
      <c r="D36" s="71"/>
      <c r="E36" s="71"/>
    </row>
    <row r="37" spans="1:8">
      <c r="A37" s="72" t="s">
        <v>26</v>
      </c>
      <c r="B37" s="72"/>
      <c r="C37" s="72"/>
      <c r="D37" s="72"/>
      <c r="E37" s="4"/>
    </row>
    <row r="38" spans="1:8">
      <c r="B38" s="73" t="s">
        <v>19</v>
      </c>
      <c r="C38" s="73"/>
      <c r="D38" s="73"/>
      <c r="E38" s="5" t="s">
        <v>6</v>
      </c>
    </row>
    <row r="39" spans="1:8">
      <c r="A39" s="33"/>
      <c r="B39" s="33"/>
      <c r="C39" s="33"/>
      <c r="D39" s="20"/>
      <c r="E39" s="33"/>
    </row>
    <row r="40" spans="1:8">
      <c r="A40" s="72" t="s">
        <v>45</v>
      </c>
      <c r="B40" s="72"/>
      <c r="C40" s="72"/>
      <c r="D40" s="72"/>
      <c r="E40" s="4"/>
    </row>
    <row r="41" spans="1:8">
      <c r="B41" s="73" t="s">
        <v>19</v>
      </c>
      <c r="C41" s="73"/>
      <c r="D41" s="73"/>
      <c r="E41" s="5" t="s">
        <v>6</v>
      </c>
    </row>
    <row r="42" spans="1:8">
      <c r="A42" s="2" t="s">
        <v>46</v>
      </c>
    </row>
    <row r="43" spans="1:8">
      <c r="A43" s="13" t="s">
        <v>31</v>
      </c>
    </row>
    <row r="44" spans="1:8">
      <c r="A44" s="2" t="s">
        <v>38</v>
      </c>
      <c r="B44" s="14">
        <f>'1кв'!B50</f>
        <v>160142.63</v>
      </c>
    </row>
    <row r="45" spans="1:8" ht="31.5">
      <c r="A45" s="24" t="s">
        <v>55</v>
      </c>
      <c r="B45" s="15"/>
      <c r="H45" s="17"/>
    </row>
    <row r="46" spans="1:8">
      <c r="A46" s="2" t="s">
        <v>32</v>
      </c>
      <c r="B46" s="15">
        <f>202776.05-184.83</f>
        <v>202591.22</v>
      </c>
      <c r="D46" s="2"/>
    </row>
    <row r="47" spans="1:8">
      <c r="A47" s="34" t="s">
        <v>41</v>
      </c>
      <c r="B47" s="15">
        <f>3*150</f>
        <v>450</v>
      </c>
      <c r="D47" s="2"/>
    </row>
    <row r="48" spans="1:8" ht="15.6" customHeight="1">
      <c r="A48" s="34" t="s">
        <v>47</v>
      </c>
      <c r="B48" s="15">
        <f>200*3</f>
        <v>600</v>
      </c>
      <c r="D48" s="2"/>
    </row>
    <row r="49" spans="1:4" ht="30">
      <c r="A49" s="34" t="s">
        <v>34</v>
      </c>
      <c r="B49" s="15">
        <f>E29</f>
        <v>207426.99</v>
      </c>
      <c r="D49" s="2"/>
    </row>
    <row r="50" spans="1:4">
      <c r="A50" s="16" t="s">
        <v>33</v>
      </c>
      <c r="B50" s="25">
        <f>B44+B46+B47+B48-B49</f>
        <v>156356.85999999999</v>
      </c>
    </row>
  </sheetData>
  <mergeCells count="30">
    <mergeCell ref="A6:E6"/>
    <mergeCell ref="A1:E1"/>
    <mergeCell ref="A2:E2"/>
    <mergeCell ref="A3:E3"/>
    <mergeCell ref="D4:E4"/>
    <mergeCell ref="A5:E5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B41:D41"/>
    <mergeCell ref="A19:E19"/>
    <mergeCell ref="A30:E30"/>
    <mergeCell ref="A31:E31"/>
    <mergeCell ref="A32:E32"/>
    <mergeCell ref="A33:E33"/>
    <mergeCell ref="A34:E34"/>
    <mergeCell ref="A35:E35"/>
    <mergeCell ref="A36:E36"/>
    <mergeCell ref="A37:D37"/>
    <mergeCell ref="B38:D38"/>
    <mergeCell ref="A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3"/>
  <sheetViews>
    <sheetView view="pageBreakPreview" topLeftCell="A33" zoomScaleSheetLayoutView="100" workbookViewId="0">
      <selection activeCell="D52" sqref="D52"/>
    </sheetView>
  </sheetViews>
  <sheetFormatPr defaultColWidth="9.140625" defaultRowHeight="1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>
      <c r="A1" s="79" t="s">
        <v>11</v>
      </c>
      <c r="B1" s="79"/>
      <c r="C1" s="79"/>
      <c r="D1" s="79"/>
      <c r="E1" s="79"/>
    </row>
    <row r="2" spans="1:5" ht="40.5" customHeight="1">
      <c r="A2" s="80" t="s">
        <v>12</v>
      </c>
      <c r="B2" s="81"/>
      <c r="C2" s="81"/>
      <c r="D2" s="81"/>
      <c r="E2" s="81"/>
    </row>
    <row r="3" spans="1:5">
      <c r="A3" s="82" t="s">
        <v>69</v>
      </c>
      <c r="B3" s="82"/>
      <c r="C3" s="82"/>
      <c r="D3" s="82"/>
      <c r="E3" s="82"/>
    </row>
    <row r="4" spans="1:5" s="1" customFormat="1" ht="15.75">
      <c r="A4" s="28" t="s">
        <v>13</v>
      </c>
      <c r="B4" s="29"/>
      <c r="C4" s="29"/>
      <c r="D4" s="87" t="s">
        <v>70</v>
      </c>
      <c r="E4" s="87"/>
    </row>
    <row r="5" spans="1:5">
      <c r="A5" s="71" t="s">
        <v>0</v>
      </c>
      <c r="B5" s="71"/>
      <c r="C5" s="71"/>
      <c r="D5" s="71"/>
      <c r="E5" s="71"/>
    </row>
    <row r="6" spans="1:5">
      <c r="A6" s="83" t="s">
        <v>35</v>
      </c>
      <c r="B6" s="83"/>
      <c r="C6" s="83"/>
      <c r="D6" s="83"/>
      <c r="E6" s="83"/>
    </row>
    <row r="7" spans="1:5">
      <c r="A7" s="75" t="s">
        <v>1</v>
      </c>
      <c r="B7" s="75"/>
      <c r="C7" s="75"/>
      <c r="D7" s="75"/>
      <c r="E7" s="75"/>
    </row>
    <row r="8" spans="1:5">
      <c r="A8" s="84" t="s">
        <v>43</v>
      </c>
      <c r="B8" s="84"/>
      <c r="C8" s="84"/>
      <c r="D8" s="84"/>
      <c r="E8" s="84"/>
    </row>
    <row r="9" spans="1:5" ht="32.25" customHeight="1">
      <c r="A9" s="85" t="s">
        <v>14</v>
      </c>
      <c r="B9" s="86"/>
      <c r="C9" s="86"/>
      <c r="D9" s="86"/>
      <c r="E9" s="86"/>
    </row>
    <row r="10" spans="1:5" ht="32.25" customHeight="1">
      <c r="A10" s="71" t="s">
        <v>44</v>
      </c>
      <c r="B10" s="71"/>
      <c r="C10" s="71"/>
      <c r="D10" s="71"/>
      <c r="E10" s="71"/>
    </row>
    <row r="11" spans="1:5" ht="18.75" customHeight="1">
      <c r="A11" s="75" t="s">
        <v>15</v>
      </c>
      <c r="B11" s="76"/>
      <c r="C11" s="76"/>
      <c r="D11" s="76"/>
      <c r="E11" s="76"/>
    </row>
    <row r="12" spans="1:5">
      <c r="A12" s="71" t="s">
        <v>22</v>
      </c>
      <c r="B12" s="71"/>
      <c r="C12" s="71"/>
      <c r="D12" s="71"/>
      <c r="E12" s="71"/>
    </row>
    <row r="13" spans="1:5" ht="17.25" customHeight="1">
      <c r="A13" s="75" t="s">
        <v>2</v>
      </c>
      <c r="B13" s="76"/>
      <c r="C13" s="76"/>
      <c r="D13" s="76"/>
      <c r="E13" s="76"/>
    </row>
    <row r="14" spans="1:5">
      <c r="A14" s="71" t="s">
        <v>23</v>
      </c>
      <c r="B14" s="71"/>
      <c r="C14" s="71"/>
      <c r="D14" s="71"/>
      <c r="E14" s="71"/>
    </row>
    <row r="15" spans="1:5" ht="15.75" customHeight="1">
      <c r="A15" s="75" t="s">
        <v>16</v>
      </c>
      <c r="B15" s="76"/>
      <c r="C15" s="76"/>
      <c r="D15" s="76"/>
      <c r="E15" s="76"/>
    </row>
    <row r="16" spans="1:5" ht="29.25" customHeight="1">
      <c r="A16" s="71" t="s">
        <v>17</v>
      </c>
      <c r="B16" s="71"/>
      <c r="C16" s="71"/>
      <c r="D16" s="71"/>
      <c r="E16" s="71"/>
    </row>
    <row r="17" spans="1:7" ht="55.9" customHeight="1">
      <c r="A17" s="71" t="s">
        <v>36</v>
      </c>
      <c r="B17" s="71"/>
      <c r="C17" s="71"/>
      <c r="D17" s="71"/>
      <c r="E17" s="71"/>
    </row>
    <row r="18" spans="1:7" ht="29.45" customHeight="1">
      <c r="A18" s="77" t="s">
        <v>37</v>
      </c>
      <c r="B18" s="77"/>
      <c r="C18" s="77"/>
      <c r="D18" s="77"/>
      <c r="E18" s="77"/>
    </row>
    <row r="19" spans="1:7">
      <c r="A19" s="77"/>
      <c r="B19" s="77"/>
      <c r="C19" s="77"/>
      <c r="D19" s="77"/>
      <c r="E19" s="77"/>
      <c r="F19" s="2">
        <v>3262.5</v>
      </c>
      <c r="G19" s="2">
        <v>3</v>
      </c>
    </row>
    <row r="20" spans="1:7" ht="13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>
      <c r="A21" s="27" t="s">
        <v>42</v>
      </c>
      <c r="B21" s="8" t="s">
        <v>39</v>
      </c>
      <c r="C21" s="3" t="s">
        <v>4</v>
      </c>
      <c r="D21" s="3">
        <v>13.82</v>
      </c>
      <c r="E21" s="7">
        <f>D21*F19*G19</f>
        <v>135263.25</v>
      </c>
    </row>
    <row r="22" spans="1:7">
      <c r="A22" s="6" t="s">
        <v>40</v>
      </c>
      <c r="B22" s="8" t="s">
        <v>24</v>
      </c>
      <c r="C22" s="3" t="s">
        <v>4</v>
      </c>
      <c r="D22" s="3">
        <v>5.42</v>
      </c>
      <c r="E22" s="7">
        <f>D22*F19*G19</f>
        <v>53048.25</v>
      </c>
    </row>
    <row r="23" spans="1:7">
      <c r="A23" s="6" t="s">
        <v>48</v>
      </c>
      <c r="B23" s="8" t="s">
        <v>80</v>
      </c>
      <c r="C23" s="3" t="s">
        <v>29</v>
      </c>
      <c r="D23" s="3"/>
      <c r="E23" s="30">
        <v>20107.04</v>
      </c>
    </row>
    <row r="24" spans="1:7">
      <c r="A24" s="6" t="s">
        <v>49</v>
      </c>
      <c r="B24" s="8" t="s">
        <v>80</v>
      </c>
      <c r="C24" s="3" t="s">
        <v>29</v>
      </c>
      <c r="D24" s="3"/>
      <c r="E24" s="7">
        <v>10252.799999999999</v>
      </c>
    </row>
    <row r="25" spans="1:7">
      <c r="A25" s="6" t="s">
        <v>50</v>
      </c>
      <c r="B25" s="8" t="s">
        <v>80</v>
      </c>
      <c r="C25" s="3" t="s">
        <v>29</v>
      </c>
      <c r="D25" s="3"/>
      <c r="E25" s="7">
        <v>12865.16</v>
      </c>
    </row>
    <row r="26" spans="1:7">
      <c r="A26" s="6" t="s">
        <v>27</v>
      </c>
      <c r="B26" s="8" t="s">
        <v>80</v>
      </c>
      <c r="C26" s="3" t="s">
        <v>29</v>
      </c>
      <c r="D26" s="3"/>
      <c r="E26" s="7">
        <v>957.8</v>
      </c>
    </row>
    <row r="27" spans="1:7" ht="30">
      <c r="A27" s="39" t="s">
        <v>68</v>
      </c>
      <c r="B27" s="8" t="s">
        <v>65</v>
      </c>
      <c r="C27" s="3" t="s">
        <v>29</v>
      </c>
      <c r="D27" s="3"/>
      <c r="E27" s="7">
        <v>55000</v>
      </c>
    </row>
    <row r="28" spans="1:7" ht="30">
      <c r="A28" s="42" t="s">
        <v>63</v>
      </c>
      <c r="B28" s="8" t="s">
        <v>65</v>
      </c>
      <c r="C28" s="3" t="s">
        <v>29</v>
      </c>
      <c r="D28" s="3"/>
      <c r="E28" s="7">
        <v>11033.66</v>
      </c>
    </row>
    <row r="29" spans="1:7">
      <c r="A29" s="44" t="s">
        <v>72</v>
      </c>
      <c r="B29" s="8" t="s">
        <v>66</v>
      </c>
      <c r="C29" s="3" t="s">
        <v>29</v>
      </c>
      <c r="D29" s="3"/>
      <c r="E29" s="7">
        <v>2647.2</v>
      </c>
    </row>
    <row r="30" spans="1:7">
      <c r="A30" s="44" t="s">
        <v>73</v>
      </c>
      <c r="B30" s="8" t="s">
        <v>66</v>
      </c>
      <c r="C30" s="3" t="s">
        <v>29</v>
      </c>
      <c r="D30" s="3"/>
      <c r="E30" s="7">
        <v>1002.42</v>
      </c>
    </row>
    <row r="31" spans="1:7" ht="30">
      <c r="A31" s="43" t="s">
        <v>64</v>
      </c>
      <c r="B31" s="8" t="s">
        <v>66</v>
      </c>
      <c r="C31" s="3" t="s">
        <v>67</v>
      </c>
      <c r="D31" s="3">
        <v>4</v>
      </c>
      <c r="E31" s="7">
        <f>D31*235.95</f>
        <v>943.8</v>
      </c>
    </row>
    <row r="32" spans="1:7" s="13" customFormat="1" ht="14.25">
      <c r="A32" s="9" t="s">
        <v>25</v>
      </c>
      <c r="B32" s="10"/>
      <c r="C32" s="11"/>
      <c r="D32" s="19"/>
      <c r="E32" s="12">
        <f>SUM(E21:E31)</f>
        <v>303121.37999999995</v>
      </c>
    </row>
    <row r="33" spans="1:8" ht="34.5" customHeight="1">
      <c r="A33" s="78" t="s">
        <v>114</v>
      </c>
      <c r="B33" s="78"/>
      <c r="C33" s="78"/>
      <c r="D33" s="78"/>
      <c r="E33" s="78"/>
      <c r="F33" s="23"/>
    </row>
    <row r="34" spans="1:8" ht="29.25" customHeight="1">
      <c r="A34" s="71" t="s">
        <v>21</v>
      </c>
      <c r="B34" s="71"/>
      <c r="C34" s="71"/>
      <c r="D34" s="71"/>
      <c r="E34" s="71"/>
    </row>
    <row r="35" spans="1:8">
      <c r="A35" s="71" t="s">
        <v>20</v>
      </c>
      <c r="B35" s="71"/>
      <c r="C35" s="71"/>
      <c r="D35" s="71"/>
      <c r="E35" s="71"/>
    </row>
    <row r="36" spans="1:8" ht="32.25" customHeight="1">
      <c r="A36" s="71" t="s">
        <v>30</v>
      </c>
      <c r="B36" s="71"/>
      <c r="C36" s="71"/>
      <c r="D36" s="71"/>
      <c r="E36" s="71"/>
    </row>
    <row r="37" spans="1:8">
      <c r="A37" s="71" t="s">
        <v>18</v>
      </c>
      <c r="B37" s="71"/>
      <c r="C37" s="71"/>
      <c r="D37" s="71"/>
      <c r="E37" s="71"/>
    </row>
    <row r="38" spans="1:8">
      <c r="A38" s="74" t="s">
        <v>5</v>
      </c>
      <c r="B38" s="74"/>
      <c r="C38" s="74"/>
      <c r="D38" s="74"/>
      <c r="E38" s="74"/>
    </row>
    <row r="39" spans="1:8">
      <c r="A39" s="71" t="s">
        <v>18</v>
      </c>
      <c r="B39" s="71"/>
      <c r="C39" s="71"/>
      <c r="D39" s="71"/>
      <c r="E39" s="71"/>
    </row>
    <row r="40" spans="1:8">
      <c r="A40" s="72" t="s">
        <v>26</v>
      </c>
      <c r="B40" s="72"/>
      <c r="C40" s="72"/>
      <c r="D40" s="72"/>
      <c r="E40" s="4"/>
    </row>
    <row r="41" spans="1:8">
      <c r="B41" s="73" t="s">
        <v>19</v>
      </c>
      <c r="C41" s="73"/>
      <c r="D41" s="73"/>
      <c r="E41" s="5" t="s">
        <v>6</v>
      </c>
    </row>
    <row r="42" spans="1:8">
      <c r="A42" s="37"/>
      <c r="B42" s="37"/>
      <c r="C42" s="37"/>
      <c r="D42" s="20"/>
      <c r="E42" s="37"/>
    </row>
    <row r="43" spans="1:8">
      <c r="A43" s="72" t="s">
        <v>45</v>
      </c>
      <c r="B43" s="72"/>
      <c r="C43" s="72"/>
      <c r="D43" s="72"/>
      <c r="E43" s="4"/>
    </row>
    <row r="44" spans="1:8">
      <c r="B44" s="73" t="s">
        <v>19</v>
      </c>
      <c r="C44" s="73"/>
      <c r="D44" s="73"/>
      <c r="E44" s="5" t="s">
        <v>6</v>
      </c>
    </row>
    <row r="45" spans="1:8">
      <c r="A45" s="2" t="s">
        <v>46</v>
      </c>
    </row>
    <row r="46" spans="1:8">
      <c r="A46" s="13" t="s">
        <v>31</v>
      </c>
    </row>
    <row r="47" spans="1:8">
      <c r="A47" s="2" t="s">
        <v>38</v>
      </c>
      <c r="B47" s="14">
        <f>'2кв'!B50</f>
        <v>156356.85999999999</v>
      </c>
    </row>
    <row r="48" spans="1:8" ht="31.5">
      <c r="A48" s="24" t="s">
        <v>71</v>
      </c>
      <c r="B48" s="15"/>
      <c r="H48" s="17"/>
    </row>
    <row r="49" spans="1:4">
      <c r="A49" s="2" t="s">
        <v>32</v>
      </c>
      <c r="B49" s="15">
        <f>205857.44-418.24</f>
        <v>205439.2</v>
      </c>
      <c r="D49" s="2"/>
    </row>
    <row r="50" spans="1:4">
      <c r="A50" s="38" t="s">
        <v>41</v>
      </c>
      <c r="B50" s="15">
        <f>3*150</f>
        <v>450</v>
      </c>
      <c r="D50" s="2"/>
    </row>
    <row r="51" spans="1:4" ht="15.6" customHeight="1">
      <c r="A51" s="38" t="s">
        <v>47</v>
      </c>
      <c r="B51" s="15">
        <f>200*3</f>
        <v>600</v>
      </c>
      <c r="D51" s="2"/>
    </row>
    <row r="52" spans="1:4" ht="30">
      <c r="A52" s="38" t="s">
        <v>34</v>
      </c>
      <c r="B52" s="15">
        <f>E32</f>
        <v>303121.37999999995</v>
      </c>
      <c r="D52" s="2"/>
    </row>
    <row r="53" spans="1:4">
      <c r="A53" s="16" t="s">
        <v>33</v>
      </c>
      <c r="B53" s="25">
        <f>B47+B49+B50+B51-B52</f>
        <v>59724.680000000051</v>
      </c>
    </row>
  </sheetData>
  <mergeCells count="30">
    <mergeCell ref="A6:E6"/>
    <mergeCell ref="A1:E1"/>
    <mergeCell ref="A2:E2"/>
    <mergeCell ref="A3:E3"/>
    <mergeCell ref="D4:E4"/>
    <mergeCell ref="A5:E5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B44:D44"/>
    <mergeCell ref="A19:E19"/>
    <mergeCell ref="A33:E33"/>
    <mergeCell ref="A34:E34"/>
    <mergeCell ref="A35:E35"/>
    <mergeCell ref="A36:E36"/>
    <mergeCell ref="A37:E37"/>
    <mergeCell ref="A38:E38"/>
    <mergeCell ref="A39:E39"/>
    <mergeCell ref="A40:D40"/>
    <mergeCell ref="B41:D41"/>
    <mergeCell ref="A43:D4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0"/>
  <sheetViews>
    <sheetView view="pageBreakPreview" topLeftCell="A34" zoomScaleSheetLayoutView="100" workbookViewId="0">
      <selection activeCell="A31" sqref="A31:E31"/>
    </sheetView>
  </sheetViews>
  <sheetFormatPr defaultColWidth="9.140625" defaultRowHeight="1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>
      <c r="A1" s="79" t="s">
        <v>11</v>
      </c>
      <c r="B1" s="79"/>
      <c r="C1" s="79"/>
      <c r="D1" s="79"/>
      <c r="E1" s="79"/>
    </row>
    <row r="2" spans="1:5" ht="40.5" customHeight="1">
      <c r="A2" s="80" t="s">
        <v>12</v>
      </c>
      <c r="B2" s="81"/>
      <c r="C2" s="81"/>
      <c r="D2" s="81"/>
      <c r="E2" s="81"/>
    </row>
    <row r="3" spans="1:5">
      <c r="A3" s="82" t="s">
        <v>78</v>
      </c>
      <c r="B3" s="82"/>
      <c r="C3" s="82"/>
      <c r="D3" s="82"/>
      <c r="E3" s="82"/>
    </row>
    <row r="4" spans="1:5" s="1" customFormat="1" ht="15.75">
      <c r="A4" s="28" t="s">
        <v>13</v>
      </c>
      <c r="B4" s="29"/>
      <c r="C4" s="29"/>
      <c r="D4" s="87" t="s">
        <v>79</v>
      </c>
      <c r="E4" s="87"/>
    </row>
    <row r="5" spans="1:5">
      <c r="A5" s="71" t="s">
        <v>0</v>
      </c>
      <c r="B5" s="71"/>
      <c r="C5" s="71"/>
      <c r="D5" s="71"/>
      <c r="E5" s="71"/>
    </row>
    <row r="6" spans="1:5">
      <c r="A6" s="83" t="s">
        <v>35</v>
      </c>
      <c r="B6" s="83"/>
      <c r="C6" s="83"/>
      <c r="D6" s="83"/>
      <c r="E6" s="83"/>
    </row>
    <row r="7" spans="1:5">
      <c r="A7" s="75" t="s">
        <v>1</v>
      </c>
      <c r="B7" s="75"/>
      <c r="C7" s="75"/>
      <c r="D7" s="75"/>
      <c r="E7" s="75"/>
    </row>
    <row r="8" spans="1:5">
      <c r="A8" s="84" t="s">
        <v>43</v>
      </c>
      <c r="B8" s="84"/>
      <c r="C8" s="84"/>
      <c r="D8" s="84"/>
      <c r="E8" s="84"/>
    </row>
    <row r="9" spans="1:5" ht="32.25" customHeight="1">
      <c r="A9" s="85" t="s">
        <v>14</v>
      </c>
      <c r="B9" s="86"/>
      <c r="C9" s="86"/>
      <c r="D9" s="86"/>
      <c r="E9" s="86"/>
    </row>
    <row r="10" spans="1:5" ht="32.25" customHeight="1">
      <c r="A10" s="71" t="s">
        <v>44</v>
      </c>
      <c r="B10" s="71"/>
      <c r="C10" s="71"/>
      <c r="D10" s="71"/>
      <c r="E10" s="71"/>
    </row>
    <row r="11" spans="1:5" ht="18.75" customHeight="1">
      <c r="A11" s="75" t="s">
        <v>15</v>
      </c>
      <c r="B11" s="76"/>
      <c r="C11" s="76"/>
      <c r="D11" s="76"/>
      <c r="E11" s="76"/>
    </row>
    <row r="12" spans="1:5">
      <c r="A12" s="71" t="s">
        <v>22</v>
      </c>
      <c r="B12" s="71"/>
      <c r="C12" s="71"/>
      <c r="D12" s="71"/>
      <c r="E12" s="71"/>
    </row>
    <row r="13" spans="1:5" ht="17.25" customHeight="1">
      <c r="A13" s="75" t="s">
        <v>2</v>
      </c>
      <c r="B13" s="76"/>
      <c r="C13" s="76"/>
      <c r="D13" s="76"/>
      <c r="E13" s="76"/>
    </row>
    <row r="14" spans="1:5">
      <c r="A14" s="71" t="s">
        <v>23</v>
      </c>
      <c r="B14" s="71"/>
      <c r="C14" s="71"/>
      <c r="D14" s="71"/>
      <c r="E14" s="71"/>
    </row>
    <row r="15" spans="1:5" ht="15.75" customHeight="1">
      <c r="A15" s="75" t="s">
        <v>16</v>
      </c>
      <c r="B15" s="76"/>
      <c r="C15" s="76"/>
      <c r="D15" s="76"/>
      <c r="E15" s="76"/>
    </row>
    <row r="16" spans="1:5" ht="29.25" customHeight="1">
      <c r="A16" s="71" t="s">
        <v>17</v>
      </c>
      <c r="B16" s="71"/>
      <c r="C16" s="71"/>
      <c r="D16" s="71"/>
      <c r="E16" s="71"/>
    </row>
    <row r="17" spans="1:7" ht="55.9" customHeight="1">
      <c r="A17" s="71" t="s">
        <v>36</v>
      </c>
      <c r="B17" s="71"/>
      <c r="C17" s="71"/>
      <c r="D17" s="71"/>
      <c r="E17" s="71"/>
    </row>
    <row r="18" spans="1:7" ht="29.45" customHeight="1">
      <c r="A18" s="77" t="s">
        <v>37</v>
      </c>
      <c r="B18" s="77"/>
      <c r="C18" s="77"/>
      <c r="D18" s="77"/>
      <c r="E18" s="77"/>
    </row>
    <row r="19" spans="1:7">
      <c r="A19" s="77"/>
      <c r="B19" s="77"/>
      <c r="C19" s="77"/>
      <c r="D19" s="77"/>
      <c r="E19" s="77"/>
      <c r="F19" s="2">
        <v>3262.5</v>
      </c>
      <c r="G19" s="2">
        <v>3</v>
      </c>
    </row>
    <row r="20" spans="1:7" ht="13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>
      <c r="A21" s="27" t="s">
        <v>42</v>
      </c>
      <c r="B21" s="8" t="s">
        <v>39</v>
      </c>
      <c r="C21" s="3" t="s">
        <v>4</v>
      </c>
      <c r="D21" s="3">
        <v>13.82</v>
      </c>
      <c r="E21" s="7">
        <f>D21*F19*G19</f>
        <v>135263.25</v>
      </c>
    </row>
    <row r="22" spans="1:7">
      <c r="A22" s="6" t="s">
        <v>40</v>
      </c>
      <c r="B22" s="8" t="s">
        <v>24</v>
      </c>
      <c r="C22" s="3" t="s">
        <v>4</v>
      </c>
      <c r="D22" s="3">
        <v>5.42</v>
      </c>
      <c r="E22" s="7">
        <f>D22*F19*G19</f>
        <v>53048.25</v>
      </c>
    </row>
    <row r="23" spans="1:7">
      <c r="A23" s="6" t="s">
        <v>48</v>
      </c>
      <c r="B23" s="8" t="s">
        <v>81</v>
      </c>
      <c r="C23" s="3" t="s">
        <v>29</v>
      </c>
      <c r="D23" s="3"/>
      <c r="E23" s="30">
        <v>164.75</v>
      </c>
    </row>
    <row r="24" spans="1:7">
      <c r="A24" s="6" t="s">
        <v>49</v>
      </c>
      <c r="B24" s="8" t="s">
        <v>81</v>
      </c>
      <c r="C24" s="3" t="s">
        <v>29</v>
      </c>
      <c r="D24" s="3"/>
      <c r="E24" s="7">
        <v>10366.4</v>
      </c>
    </row>
    <row r="25" spans="1:7">
      <c r="A25" s="6" t="s">
        <v>50</v>
      </c>
      <c r="B25" s="8" t="s">
        <v>81</v>
      </c>
      <c r="C25" s="3" t="s">
        <v>29</v>
      </c>
      <c r="D25" s="3"/>
      <c r="E25" s="7">
        <v>261.94</v>
      </c>
    </row>
    <row r="26" spans="1:7">
      <c r="A26" s="6" t="s">
        <v>27</v>
      </c>
      <c r="B26" s="8" t="s">
        <v>81</v>
      </c>
      <c r="C26" s="3" t="s">
        <v>29</v>
      </c>
      <c r="D26" s="3"/>
      <c r="E26" s="7">
        <v>1320.33</v>
      </c>
    </row>
    <row r="27" spans="1:7" ht="30">
      <c r="A27" s="26" t="s">
        <v>74</v>
      </c>
      <c r="B27" s="8" t="s">
        <v>76</v>
      </c>
      <c r="C27" s="3" t="s">
        <v>67</v>
      </c>
      <c r="D27" s="3">
        <v>2</v>
      </c>
      <c r="E27" s="7">
        <f>D27*235.95</f>
        <v>471.9</v>
      </c>
    </row>
    <row r="28" spans="1:7">
      <c r="A28" s="26" t="s">
        <v>75</v>
      </c>
      <c r="B28" s="8" t="s">
        <v>77</v>
      </c>
      <c r="C28" s="3" t="s">
        <v>67</v>
      </c>
      <c r="D28" s="3">
        <v>2</v>
      </c>
      <c r="E28" s="7">
        <f>D28*235.95</f>
        <v>471.9</v>
      </c>
    </row>
    <row r="29" spans="1:7" s="13" customFormat="1" ht="14.25">
      <c r="A29" s="9" t="s">
        <v>25</v>
      </c>
      <c r="B29" s="10"/>
      <c r="C29" s="11"/>
      <c r="D29" s="19"/>
      <c r="E29" s="12">
        <f>SUM(E21:E28)</f>
        <v>201368.71999999997</v>
      </c>
    </row>
    <row r="30" spans="1:7" ht="34.5" customHeight="1">
      <c r="A30" s="78" t="s">
        <v>82</v>
      </c>
      <c r="B30" s="78"/>
      <c r="C30" s="78"/>
      <c r="D30" s="78"/>
      <c r="E30" s="78"/>
      <c r="F30" s="23"/>
    </row>
    <row r="31" spans="1:7" ht="29.25" customHeight="1">
      <c r="A31" s="71" t="s">
        <v>21</v>
      </c>
      <c r="B31" s="71"/>
      <c r="C31" s="71"/>
      <c r="D31" s="71"/>
      <c r="E31" s="71"/>
    </row>
    <row r="32" spans="1:7">
      <c r="A32" s="71" t="s">
        <v>20</v>
      </c>
      <c r="B32" s="71"/>
      <c r="C32" s="71"/>
      <c r="D32" s="71"/>
      <c r="E32" s="71"/>
    </row>
    <row r="33" spans="1:8" ht="32.25" customHeight="1">
      <c r="A33" s="71" t="s">
        <v>30</v>
      </c>
      <c r="B33" s="71"/>
      <c r="C33" s="71"/>
      <c r="D33" s="71"/>
      <c r="E33" s="71"/>
    </row>
    <row r="34" spans="1:8">
      <c r="A34" s="71" t="s">
        <v>18</v>
      </c>
      <c r="B34" s="71"/>
      <c r="C34" s="71"/>
      <c r="D34" s="71"/>
      <c r="E34" s="71"/>
    </row>
    <row r="35" spans="1:8">
      <c r="A35" s="74" t="s">
        <v>5</v>
      </c>
      <c r="B35" s="74"/>
      <c r="C35" s="74"/>
      <c r="D35" s="74"/>
      <c r="E35" s="74"/>
    </row>
    <row r="36" spans="1:8">
      <c r="A36" s="71" t="s">
        <v>18</v>
      </c>
      <c r="B36" s="71"/>
      <c r="C36" s="71"/>
      <c r="D36" s="71"/>
      <c r="E36" s="71"/>
    </row>
    <row r="37" spans="1:8">
      <c r="A37" s="72" t="s">
        <v>26</v>
      </c>
      <c r="B37" s="72"/>
      <c r="C37" s="72"/>
      <c r="D37" s="72"/>
      <c r="E37" s="4"/>
    </row>
    <row r="38" spans="1:8">
      <c r="B38" s="73" t="s">
        <v>19</v>
      </c>
      <c r="C38" s="73"/>
      <c r="D38" s="73"/>
      <c r="E38" s="5" t="s">
        <v>6</v>
      </c>
    </row>
    <row r="39" spans="1:8">
      <c r="A39" s="40"/>
      <c r="B39" s="40"/>
      <c r="C39" s="40"/>
      <c r="D39" s="20"/>
      <c r="E39" s="40"/>
    </row>
    <row r="40" spans="1:8">
      <c r="A40" s="72" t="s">
        <v>45</v>
      </c>
      <c r="B40" s="72"/>
      <c r="C40" s="72"/>
      <c r="D40" s="72"/>
      <c r="E40" s="4"/>
    </row>
    <row r="41" spans="1:8">
      <c r="B41" s="73" t="s">
        <v>19</v>
      </c>
      <c r="C41" s="73"/>
      <c r="D41" s="73"/>
      <c r="E41" s="5" t="s">
        <v>6</v>
      </c>
    </row>
    <row r="42" spans="1:8">
      <c r="A42" s="2" t="s">
        <v>46</v>
      </c>
    </row>
    <row r="43" spans="1:8">
      <c r="A43" s="13" t="s">
        <v>31</v>
      </c>
    </row>
    <row r="44" spans="1:8">
      <c r="A44" s="2" t="s">
        <v>38</v>
      </c>
      <c r="B44" s="14">
        <f>'3кв'!B53</f>
        <v>59724.680000000051</v>
      </c>
    </row>
    <row r="45" spans="1:8" ht="31.5">
      <c r="A45" s="24" t="s">
        <v>83</v>
      </c>
      <c r="B45" s="15"/>
      <c r="H45" s="17"/>
    </row>
    <row r="46" spans="1:8">
      <c r="A46" s="2" t="s">
        <v>32</v>
      </c>
      <c r="B46" s="15">
        <f>241469.99-452.7</f>
        <v>241017.28999999998</v>
      </c>
      <c r="D46" s="2"/>
    </row>
    <row r="47" spans="1:8">
      <c r="A47" s="41" t="s">
        <v>41</v>
      </c>
      <c r="B47" s="15">
        <f>3*150</f>
        <v>450</v>
      </c>
      <c r="D47" s="2"/>
    </row>
    <row r="48" spans="1:8" ht="15.6" customHeight="1">
      <c r="A48" s="41" t="s">
        <v>47</v>
      </c>
      <c r="B48" s="15">
        <f>200*3</f>
        <v>600</v>
      </c>
      <c r="D48" s="2"/>
    </row>
    <row r="49" spans="1:4" ht="30">
      <c r="A49" s="41" t="s">
        <v>34</v>
      </c>
      <c r="B49" s="15">
        <f>E29</f>
        <v>201368.71999999997</v>
      </c>
      <c r="D49" s="2"/>
    </row>
    <row r="50" spans="1:4">
      <c r="A50" s="16" t="s">
        <v>33</v>
      </c>
      <c r="B50" s="25">
        <f>B44+B46+B47+B48-B49</f>
        <v>100423.25000000006</v>
      </c>
    </row>
  </sheetData>
  <mergeCells count="30">
    <mergeCell ref="A6:E6"/>
    <mergeCell ref="A1:E1"/>
    <mergeCell ref="A2:E2"/>
    <mergeCell ref="A3:E3"/>
    <mergeCell ref="D4:E4"/>
    <mergeCell ref="A5:E5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B41:D41"/>
    <mergeCell ref="A19:E19"/>
    <mergeCell ref="A30:E30"/>
    <mergeCell ref="A31:E31"/>
    <mergeCell ref="A32:E32"/>
    <mergeCell ref="A33:E33"/>
    <mergeCell ref="A34:E34"/>
    <mergeCell ref="A35:E35"/>
    <mergeCell ref="A36:E36"/>
    <mergeCell ref="A37:D37"/>
    <mergeCell ref="B38:D38"/>
    <mergeCell ref="A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0"/>
  <sheetViews>
    <sheetView tabSelected="1" view="pageBreakPreview" topLeftCell="A22" zoomScaleSheetLayoutView="100" workbookViewId="0">
      <selection activeCell="A42" sqref="A42:XFD42"/>
    </sheetView>
  </sheetViews>
  <sheetFormatPr defaultRowHeight="15"/>
  <cols>
    <col min="1" max="1" width="10.5703125" customWidth="1"/>
    <col min="2" max="2" width="56.710937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>
      <c r="A1" s="88" t="s">
        <v>84</v>
      </c>
      <c r="B1" s="88"/>
      <c r="C1" s="88"/>
      <c r="D1" s="45"/>
    </row>
    <row r="2" spans="1:4" ht="15.75">
      <c r="A2" s="89" t="s">
        <v>85</v>
      </c>
      <c r="B2" s="89"/>
      <c r="C2" s="89"/>
      <c r="D2" s="46"/>
    </row>
    <row r="3" spans="1:4" ht="15.75">
      <c r="A3" s="89" t="s">
        <v>86</v>
      </c>
      <c r="B3" s="89"/>
      <c r="C3" s="89"/>
      <c r="D3" s="46"/>
    </row>
    <row r="4" spans="1:4" ht="15.75">
      <c r="A4" s="88" t="s">
        <v>107</v>
      </c>
      <c r="B4" s="88"/>
      <c r="C4" s="88"/>
      <c r="D4" s="45"/>
    </row>
    <row r="5" spans="1:4" ht="15.75">
      <c r="A5" s="90"/>
      <c r="B5" s="90"/>
      <c r="C5" s="90"/>
      <c r="D5" s="1"/>
    </row>
    <row r="6" spans="1:4" ht="15.75">
      <c r="A6" s="46"/>
      <c r="B6" s="47" t="s">
        <v>87</v>
      </c>
      <c r="C6" s="48">
        <f>'1кв'!B44</f>
        <v>162020.94</v>
      </c>
      <c r="D6" s="49"/>
    </row>
    <row r="7" spans="1:4" ht="15.75">
      <c r="A7" s="50" t="s">
        <v>88</v>
      </c>
      <c r="B7" s="47" t="s">
        <v>108</v>
      </c>
      <c r="C7" s="48"/>
      <c r="D7" s="49"/>
    </row>
    <row r="8" spans="1:4" ht="15.75">
      <c r="A8" s="46"/>
      <c r="B8" s="51" t="s">
        <v>89</v>
      </c>
      <c r="C8" s="48"/>
      <c r="D8" s="49"/>
    </row>
    <row r="9" spans="1:4" ht="15.75">
      <c r="A9" s="46"/>
      <c r="B9" s="6" t="s">
        <v>109</v>
      </c>
      <c r="C9" s="48"/>
      <c r="D9" s="49"/>
    </row>
    <row r="10" spans="1:4" ht="15.75">
      <c r="A10" s="46"/>
      <c r="B10" s="6" t="s">
        <v>110</v>
      </c>
      <c r="C10" s="48"/>
      <c r="D10" s="49"/>
    </row>
    <row r="11" spans="1:4" ht="15.75">
      <c r="A11" s="46"/>
      <c r="B11" s="6" t="s">
        <v>111</v>
      </c>
      <c r="C11" s="48"/>
      <c r="D11" s="49"/>
    </row>
    <row r="12" spans="1:4" ht="15.75">
      <c r="B12" s="52" t="s">
        <v>90</v>
      </c>
      <c r="C12" s="53">
        <f>'1кв'!B46+'2кв'!B46+'3кв'!B49+'4кв'!B46</f>
        <v>852135.90000000014</v>
      </c>
      <c r="D12" s="54"/>
    </row>
    <row r="13" spans="1:4" ht="30">
      <c r="B13" s="27" t="s">
        <v>113</v>
      </c>
      <c r="C13" s="53">
        <f>'1кв'!B47+'2кв'!B47+'3кв'!B50+'4кв'!B47</f>
        <v>1800</v>
      </c>
      <c r="D13" s="54"/>
    </row>
    <row r="14" spans="1:4" ht="30">
      <c r="B14" s="27" t="s">
        <v>112</v>
      </c>
      <c r="C14" s="53">
        <f>'1кв'!B48+'2кв'!B48+'3кв'!B51+'4кв'!B48</f>
        <v>2400</v>
      </c>
      <c r="D14" s="54"/>
    </row>
    <row r="15" spans="1:4" ht="15.75">
      <c r="A15" s="55"/>
      <c r="B15" s="52" t="s">
        <v>91</v>
      </c>
      <c r="C15" s="56">
        <f>SUM(C12:C14)</f>
        <v>856335.90000000014</v>
      </c>
      <c r="D15" s="49"/>
    </row>
    <row r="16" spans="1:4" ht="15.75">
      <c r="A16" s="1"/>
      <c r="B16" s="91"/>
      <c r="C16" s="91"/>
      <c r="D16" s="57"/>
    </row>
    <row r="17" spans="1:5" ht="15.75">
      <c r="A17" s="58" t="s">
        <v>92</v>
      </c>
      <c r="B17" s="59" t="s">
        <v>93</v>
      </c>
      <c r="C17" s="60">
        <f>'1кв'!E21+'2кв'!E21+'3кв'!E21+'4кв'!E21</f>
        <v>521086.5</v>
      </c>
      <c r="D17" s="57"/>
    </row>
    <row r="18" spans="1:5" ht="30">
      <c r="A18" s="58"/>
      <c r="B18" s="6" t="s">
        <v>94</v>
      </c>
      <c r="C18" s="60">
        <f>'1кв'!E22</f>
        <v>5047.92</v>
      </c>
      <c r="D18" s="57"/>
    </row>
    <row r="19" spans="1:5" ht="15.75">
      <c r="A19" s="58"/>
      <c r="B19" s="61" t="s">
        <v>40</v>
      </c>
      <c r="C19" s="60">
        <f>'1кв'!E23+'2кв'!E22+'3кв'!E22+'4кв'!E22</f>
        <v>203971.5</v>
      </c>
      <c r="D19" s="57"/>
    </row>
    <row r="20" spans="1:5" ht="15.75">
      <c r="A20" s="58"/>
      <c r="B20" s="6" t="s">
        <v>48</v>
      </c>
      <c r="C20" s="60">
        <f>'1кв'!E24+'2кв'!E23+'3кв'!E23+'4кв'!E23</f>
        <v>27934.959999999999</v>
      </c>
      <c r="D20" s="57"/>
    </row>
    <row r="21" spans="1:5" ht="15.75">
      <c r="A21" s="58"/>
      <c r="B21" s="6" t="s">
        <v>49</v>
      </c>
      <c r="C21" s="60">
        <f>'1кв'!E25+'2кв'!E24+'3кв'!E24+'4кв'!E24</f>
        <v>41030.559999999998</v>
      </c>
      <c r="D21" s="57"/>
    </row>
    <row r="22" spans="1:5" ht="15.75">
      <c r="A22" s="58"/>
      <c r="B22" s="6" t="s">
        <v>50</v>
      </c>
      <c r="C22" s="60">
        <f>'1кв'!E26+'2кв'!E25+'3кв'!E25+'4кв'!E25</f>
        <v>27340.98</v>
      </c>
      <c r="D22" s="57"/>
    </row>
    <row r="23" spans="1:5" ht="15.75">
      <c r="A23" s="1"/>
      <c r="B23" s="6" t="s">
        <v>27</v>
      </c>
      <c r="C23" s="60">
        <f>'1кв'!E27+'2кв'!E26+'3кв'!E26+'4кв'!E26</f>
        <v>6868.3</v>
      </c>
      <c r="D23" s="57"/>
      <c r="E23" s="62"/>
    </row>
    <row r="24" spans="1:5" ht="15.75">
      <c r="A24" s="58"/>
      <c r="B24" s="63" t="s">
        <v>115</v>
      </c>
      <c r="C24" s="64">
        <f>8*235.95</f>
        <v>1887.6</v>
      </c>
      <c r="D24" s="57"/>
    </row>
    <row r="25" spans="1:5" ht="15.75">
      <c r="A25" s="58"/>
      <c r="B25" s="65" t="s">
        <v>95</v>
      </c>
      <c r="C25" s="64">
        <f>SUM(C27:C32)</f>
        <v>82765.27</v>
      </c>
      <c r="D25" s="57"/>
    </row>
    <row r="26" spans="1:5" ht="15.75">
      <c r="A26" s="58"/>
      <c r="B26" s="51" t="s">
        <v>89</v>
      </c>
      <c r="C26" s="64"/>
      <c r="D26" s="57"/>
    </row>
    <row r="27" spans="1:5" ht="18" customHeight="1">
      <c r="A27" s="58"/>
      <c r="B27" s="36" t="s">
        <v>116</v>
      </c>
      <c r="C27" s="7">
        <v>4921.97</v>
      </c>
      <c r="D27" s="57"/>
    </row>
    <row r="28" spans="1:5" ht="15.75">
      <c r="A28" s="58"/>
      <c r="B28" s="42" t="s">
        <v>117</v>
      </c>
      <c r="C28" s="7">
        <v>8160.02</v>
      </c>
      <c r="D28" s="57"/>
    </row>
    <row r="29" spans="1:5" ht="15.75">
      <c r="A29" s="58"/>
      <c r="B29" s="6" t="s">
        <v>118</v>
      </c>
      <c r="C29" s="7">
        <v>55000</v>
      </c>
      <c r="D29" s="57"/>
    </row>
    <row r="30" spans="1:5" ht="15.75">
      <c r="A30" s="58"/>
      <c r="B30" s="36" t="s">
        <v>119</v>
      </c>
      <c r="C30" s="7">
        <v>11033.66</v>
      </c>
      <c r="D30" s="57"/>
    </row>
    <row r="31" spans="1:5" ht="17.25" customHeight="1">
      <c r="A31" s="58"/>
      <c r="B31" s="44" t="s">
        <v>120</v>
      </c>
      <c r="C31" s="7">
        <v>2647.2</v>
      </c>
      <c r="D31" s="57"/>
    </row>
    <row r="32" spans="1:5" ht="15.75">
      <c r="A32" s="58"/>
      <c r="B32" s="44" t="s">
        <v>121</v>
      </c>
      <c r="C32" s="7">
        <v>1002.42</v>
      </c>
      <c r="D32" s="57"/>
    </row>
    <row r="33" spans="1:5" ht="15.75">
      <c r="A33" s="1"/>
      <c r="B33" s="66" t="s">
        <v>96</v>
      </c>
      <c r="C33" s="67">
        <f>SUM(C17:C25)</f>
        <v>917933.59</v>
      </c>
      <c r="D33" s="57"/>
      <c r="E33" s="62"/>
    </row>
    <row r="34" spans="1:5" ht="15.75">
      <c r="A34" s="1"/>
      <c r="B34" s="68" t="s">
        <v>97</v>
      </c>
      <c r="C34" s="67">
        <f>C6+C15-C33</f>
        <v>100423.25000000012</v>
      </c>
      <c r="D34" s="57"/>
    </row>
    <row r="35" spans="1:5" ht="15.75">
      <c r="A35" s="1"/>
      <c r="B35" s="50"/>
      <c r="C35" s="50"/>
      <c r="D35" s="57"/>
    </row>
    <row r="36" spans="1:5" ht="15.75">
      <c r="A36" s="1"/>
      <c r="B36" s="69" t="s">
        <v>98</v>
      </c>
      <c r="C36" s="69"/>
      <c r="D36" s="57"/>
    </row>
    <row r="37" spans="1:5" ht="15.75">
      <c r="A37" s="1"/>
      <c r="B37" s="69" t="s">
        <v>99</v>
      </c>
      <c r="C37" s="69">
        <v>82932.08</v>
      </c>
      <c r="D37" s="57"/>
    </row>
    <row r="38" spans="1:5" ht="15.75">
      <c r="A38" s="1"/>
      <c r="B38" s="70" t="s">
        <v>100</v>
      </c>
      <c r="C38" s="70">
        <v>81579.11</v>
      </c>
      <c r="D38" s="57"/>
    </row>
    <row r="39" spans="1:5" ht="15.75">
      <c r="A39" s="1"/>
      <c r="B39" s="69" t="s">
        <v>101</v>
      </c>
      <c r="C39" s="69">
        <f>C38-C37</f>
        <v>-1352.9700000000012</v>
      </c>
      <c r="D39" s="57"/>
    </row>
    <row r="40" spans="1:5" ht="15.75">
      <c r="A40" s="1"/>
      <c r="B40" s="50"/>
      <c r="C40" s="50"/>
      <c r="D40" s="57"/>
    </row>
    <row r="41" spans="1:5" ht="15.75">
      <c r="A41" s="1"/>
      <c r="B41" s="50"/>
      <c r="C41" s="50"/>
      <c r="D41" s="57"/>
    </row>
    <row r="42" spans="1:5" ht="15.75">
      <c r="A42" s="1"/>
      <c r="B42" s="50"/>
      <c r="C42" s="50"/>
      <c r="D42" s="57"/>
    </row>
    <row r="43" spans="1:5" ht="15.75">
      <c r="A43" s="1" t="s">
        <v>102</v>
      </c>
      <c r="B43" s="50" t="s">
        <v>103</v>
      </c>
      <c r="C43" s="50"/>
      <c r="D43" s="57"/>
    </row>
    <row r="44" spans="1:5" ht="15.75">
      <c r="A44" s="1"/>
      <c r="B44" s="50" t="s">
        <v>104</v>
      </c>
      <c r="C44" s="50"/>
      <c r="D44" s="57"/>
    </row>
    <row r="45" spans="1:5" ht="15.75">
      <c r="A45" s="1"/>
      <c r="B45" s="50" t="s">
        <v>105</v>
      </c>
      <c r="C45" s="50"/>
      <c r="D45" s="57"/>
    </row>
    <row r="46" spans="1:5" ht="15.75">
      <c r="A46" s="1"/>
      <c r="B46" s="50"/>
      <c r="C46" s="50"/>
      <c r="D46" s="57"/>
    </row>
    <row r="47" spans="1:5" ht="15.75">
      <c r="A47" s="1"/>
      <c r="B47" s="50"/>
      <c r="C47" s="50"/>
      <c r="D47" s="57"/>
    </row>
    <row r="48" spans="1:5" ht="15.75">
      <c r="A48" s="1"/>
      <c r="B48" s="50" t="s">
        <v>106</v>
      </c>
      <c r="C48" s="50"/>
      <c r="D48" s="57"/>
    </row>
    <row r="49" spans="1:4" ht="15.75">
      <c r="A49" s="1"/>
      <c r="B49" s="50"/>
      <c r="C49" s="50"/>
      <c r="D49" s="57"/>
    </row>
    <row r="50" spans="1:4" ht="15.75">
      <c r="A50" s="1"/>
      <c r="B50" s="50"/>
      <c r="C50" s="50"/>
      <c r="D50" s="57"/>
    </row>
  </sheetData>
  <mergeCells count="6">
    <mergeCell ref="B16:C16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2023-03-02T10:48:51Z</dcterms:modified>
</cp:coreProperties>
</file>