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activeTab="4"/>
  </bookViews>
  <sheets>
    <sheet name="1кв" sheetId="19" r:id="rId1"/>
    <sheet name="2кв" sheetId="20" r:id="rId2"/>
    <sheet name="3кв" sheetId="21" r:id="rId3"/>
    <sheet name="4кв" sheetId="22" r:id="rId4"/>
    <sheet name="отчет" sheetId="23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'3кв'!$A$1:$E$48</definedName>
    <definedName name="_xlnm.Print_Area" localSheetId="3">'4кв'!$A$1:$E$48</definedName>
    <definedName name="_xlnm.Print_Area" localSheetId="4">отчет!$A$1:$C$40</definedName>
  </definedNames>
  <calcPr calcId="124519"/>
</workbook>
</file>

<file path=xl/calcChain.xml><?xml version="1.0" encoding="utf-8"?>
<calcChain xmlns="http://schemas.openxmlformats.org/spreadsheetml/2006/main">
  <c r="C21" i="23"/>
  <c r="C20"/>
  <c r="C18" s="1"/>
  <c r="C17"/>
  <c r="C16"/>
  <c r="C14"/>
  <c r="C15"/>
  <c r="C13"/>
  <c r="C12"/>
  <c r="C9"/>
  <c r="C8"/>
  <c r="C6"/>
  <c r="C28"/>
  <c r="C10" l="1"/>
  <c r="C22"/>
  <c r="B43" i="22"/>
  <c r="B46"/>
  <c r="E23"/>
  <c r="E21"/>
  <c r="E26" s="1"/>
  <c r="B47" s="1"/>
  <c r="C23" i="23" l="1"/>
  <c r="B48" i="22"/>
  <c r="B43" i="21"/>
  <c r="B46"/>
  <c r="E23"/>
  <c r="E21"/>
  <c r="E26" l="1"/>
  <c r="B47" s="1"/>
  <c r="B48" s="1"/>
  <c r="E28" i="20"/>
  <c r="B45"/>
  <c r="B48"/>
  <c r="E27"/>
  <c r="E23"/>
  <c r="E21"/>
  <c r="B49" l="1"/>
  <c r="B50" s="1"/>
  <c r="B48" i="19"/>
  <c r="E26"/>
  <c r="E27" l="1"/>
  <c r="E24" l="1"/>
  <c r="E22"/>
  <c r="E21"/>
  <c r="E28" l="1"/>
  <c r="B49" s="1"/>
  <c r="B50"/>
</calcChain>
</file>

<file path=xl/sharedStrings.xml><?xml version="1.0" encoding="utf-8"?>
<sst xmlns="http://schemas.openxmlformats.org/spreadsheetml/2006/main" count="281" uniqueCount="104">
  <si>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</si>
  <si>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</si>
  <si>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</si>
  <si>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</si>
  <si>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</si>
  <si>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</si>
  <si>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</si>
  <si>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</si>
  <si>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</si>
  <si>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</si>
  <si>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</si>
  <si>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</si>
  <si>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</si>
  <si>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</si>
  <si>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</si>
  <si>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</si>
  <si>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</si>
  <si>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</si>
  <si>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</si>
  <si>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</si>
  <si>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</si>
  <si>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</si>
  <si>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</si>
  <si>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Линейная, д. 15а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</si>
  <si>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Солянниковой Ирины Николаевны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</si>
  <si>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№13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</si>
  <si>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№15а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</si>
  <si>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Стоимость материалов</t>
  </si>
  <si>
    <t>руб.</t>
  </si>
  <si>
    <t xml:space="preserve">Стоимость 3/
сметная стоимость 4 выполненной работы (оказанной услуги) за единицу, кол-во ч/часов
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</si>
  <si>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</si>
  <si>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Солянниковой И.Н.</t>
    </r>
  </si>
  <si>
    <t>Настоящий Акт составлен в 2-х экземплярах, имеющий одинаковую юридическую силу, по одному для каждой Стороны.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</si>
  <si>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 от 01.04.2016 г.</t>
    </r>
  </si>
  <si>
    <t>Расходы по содержанию и тек.ремонту, руб.</t>
  </si>
  <si>
    <t xml:space="preserve">определена приложением № 9 к договору </t>
  </si>
  <si>
    <t xml:space="preserve">Информация для собственников: </t>
  </si>
  <si>
    <t>Sдома=1640,6 м2</t>
  </si>
  <si>
    <t>Оплачено, руб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</si>
  <si>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</si>
  <si>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</si>
  <si>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</si>
  <si>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>ИТОГО, руб.</t>
  </si>
  <si>
    <t>1 квартал</t>
  </si>
  <si>
    <t xml:space="preserve">Услуги по содержанию многоквартирного дома </t>
  </si>
  <si>
    <t xml:space="preserve">Оплачено за размещение оборудования ТТК </t>
  </si>
  <si>
    <t>ч/час</t>
  </si>
  <si>
    <t>Предъявлено населению 102373,44 руб.</t>
  </si>
  <si>
    <t xml:space="preserve">Обработка подъездов хлорсодержащими растворами опрыскивание 1 раз в неделю </t>
  </si>
  <si>
    <t xml:space="preserve">Дератизация и дезинсекция </t>
  </si>
  <si>
    <t>по заявке собственников</t>
  </si>
  <si>
    <t>за 1 квартал 2022 года</t>
  </si>
  <si>
    <t>"31" 03 2022 г.</t>
  </si>
  <si>
    <t>Засыпка ямы 1 т</t>
  </si>
  <si>
    <t>Опиловка деревьев (Кв.7)</t>
  </si>
  <si>
    <t>март</t>
  </si>
  <si>
    <t xml:space="preserve">           2. Всего за период с "01" 01 2022 г. по "31" 03 2022 г. выполнено работ (оказано услуг) на общую сумму восемьдесят шесть тысяч пятьсот сорок два рубля 20 копеек</t>
  </si>
  <si>
    <t>за 2 квартал 2022 года</t>
  </si>
  <si>
    <t>"30" 06 2022 г.</t>
  </si>
  <si>
    <t>2 квартал</t>
  </si>
  <si>
    <t>апрель</t>
  </si>
  <si>
    <t>июнь</t>
  </si>
  <si>
    <t>Ремонт кровли, укрепление стропил проволокой (кв.7)</t>
  </si>
  <si>
    <t>Устройство дополнительных ступеней у 1-го подъезда(смета)</t>
  </si>
  <si>
    <t xml:space="preserve">           2. Всего за период с "01" 04 2022 г. по "30" 06 2022 г. выполнено работ (оказано услуг) на общую сумму двести сорок тысяч триста четыре рубля 71 копейка</t>
  </si>
  <si>
    <t>Ремонт кровли после урагана 159м2</t>
  </si>
  <si>
    <t>за 3 квартал 2022 года</t>
  </si>
  <si>
    <t>"30" 09 2022 г.</t>
  </si>
  <si>
    <t>сентябрь</t>
  </si>
  <si>
    <t>Ремонт вентканалов по смете</t>
  </si>
  <si>
    <t xml:space="preserve">           2. Всего за период с "01" 07 2022 г. по "30" 09 2022 г. выполнено работ (оказано услуг) на общую сумму сто семьдесят восемь тысяч девятьсот сорок четыре рубля 61 копейка</t>
  </si>
  <si>
    <t>Предъявлено населению 110740,5 руб.</t>
  </si>
  <si>
    <t>за 4 квартал 2022 года</t>
  </si>
  <si>
    <t>"31" 12 2022 г.</t>
  </si>
  <si>
    <t>3 квартал</t>
  </si>
  <si>
    <t>4 квартал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</si>
  <si>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</si>
  <si>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</si>
  <si>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</si>
  <si>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</si>
  <si>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</si>
  <si>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</si>
  <si>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</si>
  <si>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</si>
  <si>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</si>
  <si>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</si>
  <si>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</si>
  <si>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</si>
  <si>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</si>
  <si>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</si>
  <si>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</si>
  <si>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</si>
  <si>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</si>
  <si>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</si>
  <si>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</si>
  <si>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</si>
  <si>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 Линейная, д.15а</t>
  </si>
  <si>
    <t>Оплачено за размещение оборудования ТТК</t>
  </si>
  <si>
    <t>Непредвиденные работы 24ч/ч</t>
  </si>
  <si>
    <t>в том числе:</t>
  </si>
  <si>
    <t>* устройство дополнительных ступеней у 1-го подъезда (смета)</t>
  </si>
  <si>
    <t>* Ремонт вентканалов  (смета)</t>
  </si>
  <si>
    <t xml:space="preserve">           2. Всего за период с "01" 10 2022 г. по "31" 12 2022 г. выполнено работ (оказано услуг) на общую сумму восемьдесят восемь тысяч четыреста четырнадцать рублей 79 копеек</t>
  </si>
  <si>
    <t>Начислено всего 426227,88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</si>
</sst>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[$-419]General"/>
    <numFmt numFmtId="165" formatCode="#,##0.00\ _₽"/>
    <numFmt numFmtId="166" formatCode="#,##0.00_ ;\-#,##0.0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4" fillId="0" borderId="0"/>
    <xf numFmtId="0" fontId="17" fillId="0" borderId="0"/>
    <xf numFmtId="0" fontId="18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43" fontId="4" fillId="0" borderId="0" xfId="1" applyFont="1"/>
    <xf numFmtId="0" fontId="13" fillId="0" borderId="0" xfId="0" applyFont="1"/>
    <xf numFmtId="43" fontId="4" fillId="0" borderId="0" xfId="0" applyNumberFormat="1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39" fontId="7" fillId="0" borderId="0" xfId="0" applyNumberFormat="1" applyFont="1"/>
    <xf numFmtId="39" fontId="7" fillId="0" borderId="0" xfId="1" applyNumberFormat="1" applyFont="1"/>
    <xf numFmtId="49" fontId="4" fillId="0" borderId="0" xfId="0" applyNumberFormat="1" applyFont="1" applyBorder="1" applyAlignment="1">
      <alignment wrapText="1"/>
    </xf>
    <xf numFmtId="43" fontId="11" fillId="0" borderId="4" xfId="0" applyNumberFormat="1" applyFont="1" applyBorder="1" applyAlignment="1">
      <alignment horizontal="center"/>
    </xf>
    <xf numFmtId="0" fontId="7" fillId="0" borderId="6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7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43" fontId="4" fillId="0" borderId="9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wrapText="1"/>
    </xf>
    <xf numFmtId="0" fontId="10" fillId="3" borderId="7" xfId="0" applyFont="1" applyFill="1" applyBorder="1" applyAlignment="1">
      <alignment wrapText="1"/>
    </xf>
    <xf numFmtId="0" fontId="10" fillId="0" borderId="10" xfId="0" applyFont="1" applyBorder="1" applyAlignment="1">
      <alignment wrapText="1"/>
    </xf>
    <xf numFmtId="43" fontId="4" fillId="0" borderId="5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5" fontId="0" fillId="0" borderId="1" xfId="0" applyNumberFormat="1" applyBorder="1" applyAlignment="1">
      <alignment horizontal="center"/>
    </xf>
    <xf numFmtId="166" fontId="4" fillId="0" borderId="0" xfId="1" applyNumberFormat="1" applyFont="1" applyBorder="1"/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8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view="pageBreakPreview" topLeftCell="A28" zoomScaleSheetLayoutView="100" workbookViewId="0">
      <selection activeCell="B50" sqref="B50"/>
    </sheetView>
  </sheetViews>
  <sheetFormatPr defaultColWidth="9.140625" defaultRowHeight="15"/>
  <cols>
    <col min="1" max="1" width="32.5703125" style="2" customWidth="1"/>
    <col min="2" max="2" width="20.28515625" style="2" customWidth="1"/>
    <col min="3" max="3" width="14.42578125" style="2" customWidth="1"/>
    <col min="4" max="4" width="14.7109375" style="2" customWidth="1"/>
    <col min="5" max="5" width="14.140625" style="2" customWidth="1"/>
    <col min="6" max="6" width="9.140625" style="2"/>
    <col min="7" max="7" width="12.140625" style="2" bestFit="1" customWidth="1"/>
    <col min="8" max="16384" width="9.140625" style="2"/>
  </cols>
  <sheetData>
    <row r="1" spans="1:5" ht="15.75">
      <c r="A1" s="74" t="s">
        <v>10</v>
      </c>
      <c r="B1" s="74"/>
      <c r="C1" s="74"/>
      <c r="D1" s="74"/>
      <c r="E1" s="74"/>
    </row>
    <row r="2" spans="1:5" ht="31.5" customHeight="1">
      <c r="A2" s="75" t="s">
        <v>11</v>
      </c>
      <c r="B2" s="76"/>
      <c r="C2" s="76"/>
      <c r="D2" s="76"/>
      <c r="E2" s="76"/>
    </row>
    <row r="3" spans="1:5">
      <c r="A3" s="77" t="s">
        <v>51</v>
      </c>
      <c r="B3" s="77"/>
      <c r="C3" s="77"/>
      <c r="D3" s="77"/>
      <c r="E3" s="77"/>
    </row>
    <row r="4" spans="1:5" s="1" customFormat="1" ht="15.6" customHeight="1">
      <c r="A4" s="15" t="s">
        <v>12</v>
      </c>
      <c r="B4" s="4"/>
      <c r="C4" s="4"/>
      <c r="D4" s="80" t="s">
        <v>52</v>
      </c>
      <c r="E4" s="80"/>
    </row>
    <row r="5" spans="1:5">
      <c r="A5" s="26"/>
      <c r="B5" s="4"/>
      <c r="C5" s="4"/>
      <c r="D5" s="4"/>
      <c r="E5" s="4"/>
    </row>
    <row r="6" spans="1:5">
      <c r="A6" s="78" t="s">
        <v>0</v>
      </c>
      <c r="B6" s="78"/>
      <c r="C6" s="78"/>
      <c r="D6" s="78"/>
      <c r="E6" s="78"/>
    </row>
    <row r="7" spans="1:5">
      <c r="A7" s="79" t="s">
        <v>23</v>
      </c>
      <c r="B7" s="79"/>
      <c r="C7" s="79"/>
      <c r="D7" s="79"/>
      <c r="E7" s="79"/>
    </row>
    <row r="8" spans="1:5">
      <c r="A8" s="73" t="s">
        <v>1</v>
      </c>
      <c r="B8" s="73"/>
      <c r="C8" s="73"/>
      <c r="D8" s="73"/>
      <c r="E8" s="73"/>
    </row>
    <row r="9" spans="1:5">
      <c r="A9" s="78" t="s">
        <v>24</v>
      </c>
      <c r="B9" s="78"/>
      <c r="C9" s="78"/>
      <c r="D9" s="78"/>
      <c r="E9" s="78"/>
    </row>
    <row r="10" spans="1:5" ht="24.75" customHeight="1">
      <c r="A10" s="82" t="s">
        <v>13</v>
      </c>
      <c r="B10" s="83"/>
      <c r="C10" s="83"/>
      <c r="D10" s="83"/>
      <c r="E10" s="83"/>
    </row>
    <row r="11" spans="1:5" ht="29.25" customHeight="1">
      <c r="A11" s="78" t="s">
        <v>33</v>
      </c>
      <c r="B11" s="78"/>
      <c r="C11" s="78"/>
      <c r="D11" s="78"/>
      <c r="E11" s="78"/>
    </row>
    <row r="12" spans="1:5" ht="21.6" customHeight="1">
      <c r="A12" s="78" t="s">
        <v>20</v>
      </c>
      <c r="B12" s="78"/>
      <c r="C12" s="78"/>
      <c r="D12" s="78"/>
      <c r="E12" s="78"/>
    </row>
    <row r="13" spans="1:5">
      <c r="A13" s="73" t="s">
        <v>2</v>
      </c>
      <c r="B13" s="84"/>
      <c r="C13" s="84"/>
      <c r="D13" s="84"/>
      <c r="E13" s="84"/>
    </row>
    <row r="14" spans="1:5" ht="18" customHeight="1">
      <c r="A14" s="78" t="s">
        <v>21</v>
      </c>
      <c r="B14" s="78"/>
      <c r="C14" s="78"/>
      <c r="D14" s="78"/>
      <c r="E14" s="78"/>
    </row>
    <row r="15" spans="1:5">
      <c r="A15" s="73" t="s">
        <v>14</v>
      </c>
      <c r="B15" s="84"/>
      <c r="C15" s="84"/>
      <c r="D15" s="84"/>
      <c r="E15" s="84"/>
    </row>
    <row r="16" spans="1:5" ht="28.5" customHeight="1">
      <c r="A16" s="78" t="s">
        <v>15</v>
      </c>
      <c r="B16" s="78"/>
      <c r="C16" s="78"/>
      <c r="D16" s="78"/>
      <c r="E16" s="78"/>
    </row>
    <row r="17" spans="1:7" ht="55.9" customHeight="1">
      <c r="A17" s="78" t="s">
        <v>25</v>
      </c>
      <c r="B17" s="78"/>
      <c r="C17" s="78"/>
      <c r="D17" s="78"/>
      <c r="E17" s="78"/>
    </row>
    <row r="18" spans="1:7" ht="31.5" customHeight="1">
      <c r="A18" s="85" t="s">
        <v>26</v>
      </c>
      <c r="B18" s="85"/>
      <c r="C18" s="85"/>
      <c r="D18" s="85"/>
      <c r="E18" s="85"/>
    </row>
    <row r="19" spans="1:7">
      <c r="A19" s="85"/>
      <c r="B19" s="85"/>
      <c r="C19" s="85"/>
      <c r="D19" s="85"/>
      <c r="E19" s="85"/>
      <c r="F19" s="2">
        <v>1640.6</v>
      </c>
      <c r="G19" s="2">
        <v>3</v>
      </c>
    </row>
    <row r="20" spans="1:7" ht="150">
      <c r="A20" s="3" t="s">
        <v>7</v>
      </c>
      <c r="B20" s="3" t="s">
        <v>9</v>
      </c>
      <c r="C20" s="3" t="s">
        <v>3</v>
      </c>
      <c r="D20" s="3" t="s">
        <v>29</v>
      </c>
      <c r="E20" s="3" t="s">
        <v>8</v>
      </c>
    </row>
    <row r="21" spans="1:7" ht="38.25">
      <c r="A21" s="16" t="s">
        <v>44</v>
      </c>
      <c r="B21" s="9" t="s">
        <v>35</v>
      </c>
      <c r="C21" s="3" t="s">
        <v>4</v>
      </c>
      <c r="D21" s="3">
        <v>13</v>
      </c>
      <c r="E21" s="8">
        <f>D21*F19*G19</f>
        <v>63983.399999999994</v>
      </c>
      <c r="G21" s="13"/>
    </row>
    <row r="22" spans="1:7" ht="45">
      <c r="A22" s="7" t="s">
        <v>48</v>
      </c>
      <c r="B22" s="9" t="s">
        <v>43</v>
      </c>
      <c r="C22" s="3" t="s">
        <v>4</v>
      </c>
      <c r="D22" s="3"/>
      <c r="E22" s="8">
        <f>1226.1*3</f>
        <v>3678.2999999999997</v>
      </c>
      <c r="G22" s="13"/>
    </row>
    <row r="23" spans="1:7" ht="25.5">
      <c r="A23" s="7" t="s">
        <v>49</v>
      </c>
      <c r="B23" s="28" t="s">
        <v>50</v>
      </c>
      <c r="C23" s="3" t="s">
        <v>28</v>
      </c>
      <c r="D23" s="3"/>
      <c r="E23" s="8">
        <v>0</v>
      </c>
      <c r="G23" s="13"/>
    </row>
    <row r="24" spans="1:7">
      <c r="A24" s="7" t="s">
        <v>39</v>
      </c>
      <c r="B24" s="9" t="s">
        <v>22</v>
      </c>
      <c r="C24" s="3" t="s">
        <v>4</v>
      </c>
      <c r="D24" s="3">
        <v>3.6</v>
      </c>
      <c r="E24" s="8">
        <f>D24*F19*G19</f>
        <v>17718.48</v>
      </c>
      <c r="G24" s="13"/>
    </row>
    <row r="25" spans="1:7">
      <c r="A25" s="37" t="s">
        <v>27</v>
      </c>
      <c r="B25" s="9" t="s">
        <v>43</v>
      </c>
      <c r="C25" s="17" t="s">
        <v>28</v>
      </c>
      <c r="D25" s="17"/>
      <c r="E25" s="8">
        <v>69.67</v>
      </c>
      <c r="G25" s="13"/>
    </row>
    <row r="26" spans="1:7">
      <c r="A26" s="38" t="s">
        <v>53</v>
      </c>
      <c r="B26" s="9" t="s">
        <v>55</v>
      </c>
      <c r="C26" s="17" t="s">
        <v>46</v>
      </c>
      <c r="D26" s="17">
        <v>2</v>
      </c>
      <c r="E26" s="8">
        <f>D26*218.47</f>
        <v>436.94</v>
      </c>
      <c r="G26" s="13"/>
    </row>
    <row r="27" spans="1:7">
      <c r="A27" s="32" t="s">
        <v>54</v>
      </c>
      <c r="B27" s="33" t="s">
        <v>55</v>
      </c>
      <c r="C27" s="34" t="s">
        <v>46</v>
      </c>
      <c r="D27" s="35">
        <v>3</v>
      </c>
      <c r="E27" s="36">
        <f>D27*218.47</f>
        <v>655.41</v>
      </c>
      <c r="G27" s="13"/>
    </row>
    <row r="28" spans="1:7" s="10" customFormat="1">
      <c r="A28" s="22" t="s">
        <v>42</v>
      </c>
      <c r="B28" s="23"/>
      <c r="C28" s="23"/>
      <c r="D28" s="24"/>
      <c r="E28" s="21">
        <f>SUM(E21:E27)</f>
        <v>86542.2</v>
      </c>
    </row>
    <row r="30" spans="1:7" ht="32.25" customHeight="1">
      <c r="A30" s="81" t="s">
        <v>56</v>
      </c>
      <c r="B30" s="81"/>
      <c r="C30" s="81"/>
      <c r="D30" s="81"/>
      <c r="E30" s="81"/>
    </row>
    <row r="31" spans="1:7" ht="30.75" customHeight="1">
      <c r="A31" s="78" t="s">
        <v>19</v>
      </c>
      <c r="B31" s="78"/>
      <c r="C31" s="78"/>
      <c r="D31" s="78"/>
      <c r="E31" s="78"/>
    </row>
    <row r="32" spans="1:7">
      <c r="A32" s="78" t="s">
        <v>18</v>
      </c>
      <c r="B32" s="78"/>
      <c r="C32" s="78"/>
      <c r="D32" s="78"/>
      <c r="E32" s="78"/>
      <c r="F32" s="10"/>
      <c r="G32" s="10"/>
    </row>
    <row r="33" spans="1:5">
      <c r="A33" s="78" t="s">
        <v>32</v>
      </c>
      <c r="B33" s="78"/>
      <c r="C33" s="78"/>
      <c r="D33" s="78"/>
      <c r="E33" s="78"/>
    </row>
    <row r="34" spans="1:5">
      <c r="A34" s="78" t="s">
        <v>16</v>
      </c>
      <c r="B34" s="78"/>
      <c r="C34" s="78"/>
      <c r="D34" s="78"/>
      <c r="E34" s="78"/>
    </row>
    <row r="35" spans="1:5">
      <c r="A35" s="89" t="s">
        <v>5</v>
      </c>
      <c r="B35" s="89"/>
      <c r="C35" s="89"/>
      <c r="D35" s="89"/>
      <c r="E35" s="89"/>
    </row>
    <row r="36" spans="1:5">
      <c r="A36" s="78" t="s">
        <v>16</v>
      </c>
      <c r="B36" s="78"/>
      <c r="C36" s="78"/>
      <c r="D36" s="78"/>
      <c r="E36" s="78"/>
    </row>
    <row r="37" spans="1:5">
      <c r="A37" s="86" t="s">
        <v>30</v>
      </c>
      <c r="B37" s="86"/>
      <c r="C37" s="86"/>
      <c r="D37" s="86"/>
      <c r="E37" s="5"/>
    </row>
    <row r="38" spans="1:5">
      <c r="B38" s="87" t="s">
        <v>17</v>
      </c>
      <c r="C38" s="87"/>
      <c r="D38" s="87"/>
      <c r="E38" s="6" t="s">
        <v>6</v>
      </c>
    </row>
    <row r="39" spans="1:5">
      <c r="A39" s="25"/>
      <c r="B39" s="25"/>
      <c r="C39" s="25"/>
      <c r="D39" s="25"/>
      <c r="E39" s="25"/>
    </row>
    <row r="40" spans="1:5">
      <c r="A40" s="88" t="s">
        <v>31</v>
      </c>
      <c r="B40" s="88"/>
      <c r="C40" s="88"/>
      <c r="D40" s="88"/>
      <c r="E40" s="5"/>
    </row>
    <row r="41" spans="1:5">
      <c r="B41" s="87" t="s">
        <v>17</v>
      </c>
      <c r="C41" s="87"/>
      <c r="D41" s="87"/>
      <c r="E41" s="6" t="s">
        <v>6</v>
      </c>
    </row>
    <row r="43" spans="1:5">
      <c r="A43" s="2" t="s">
        <v>37</v>
      </c>
    </row>
    <row r="44" spans="1:5">
      <c r="A44" s="10" t="s">
        <v>36</v>
      </c>
    </row>
    <row r="45" spans="1:5">
      <c r="A45" s="2" t="s">
        <v>41</v>
      </c>
      <c r="B45" s="19">
        <v>169000.89</v>
      </c>
    </row>
    <row r="46" spans="1:5" ht="26.25">
      <c r="A46" s="14" t="s">
        <v>47</v>
      </c>
      <c r="B46" s="11"/>
    </row>
    <row r="47" spans="1:5">
      <c r="A47" s="2" t="s">
        <v>38</v>
      </c>
      <c r="B47" s="11">
        <v>104202.25</v>
      </c>
    </row>
    <row r="48" spans="1:5" ht="30">
      <c r="A48" s="20" t="s">
        <v>45</v>
      </c>
      <c r="B48" s="11">
        <f>110*3</f>
        <v>330</v>
      </c>
    </row>
    <row r="49" spans="1:2" ht="30">
      <c r="A49" s="27" t="s">
        <v>34</v>
      </c>
      <c r="B49" s="11">
        <f>E28</f>
        <v>86542.2</v>
      </c>
    </row>
    <row r="50" spans="1:2">
      <c r="A50" s="12" t="s">
        <v>40</v>
      </c>
      <c r="B50" s="18">
        <f>B45+B47+B48-B49</f>
        <v>186990.94</v>
      </c>
    </row>
    <row r="51" spans="1:2">
      <c r="B51" s="13"/>
    </row>
  </sheetData>
  <mergeCells count="29">
    <mergeCell ref="A37:D37"/>
    <mergeCell ref="B38:D38"/>
    <mergeCell ref="A40:D40"/>
    <mergeCell ref="B41:D41"/>
    <mergeCell ref="A31:E31"/>
    <mergeCell ref="A32:E32"/>
    <mergeCell ref="A33:E33"/>
    <mergeCell ref="A34:E34"/>
    <mergeCell ref="A35:E35"/>
    <mergeCell ref="A36:E36"/>
    <mergeCell ref="A30:E3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1"/>
  <sheetViews>
    <sheetView view="pageBreakPreview" topLeftCell="A19" zoomScaleSheetLayoutView="100" workbookViewId="0">
      <selection activeCell="A26" sqref="A26"/>
    </sheetView>
  </sheetViews>
  <sheetFormatPr defaultColWidth="9.140625" defaultRowHeight="15"/>
  <cols>
    <col min="1" max="1" width="32.5703125" style="2" customWidth="1"/>
    <col min="2" max="2" width="20.28515625" style="2" customWidth="1"/>
    <col min="3" max="3" width="14.42578125" style="2" customWidth="1"/>
    <col min="4" max="4" width="14.7109375" style="2" customWidth="1"/>
    <col min="5" max="5" width="14.140625" style="2" customWidth="1"/>
    <col min="6" max="6" width="9.140625" style="2"/>
    <col min="7" max="7" width="12.140625" style="2" bestFit="1" customWidth="1"/>
    <col min="8" max="16384" width="9.140625" style="2"/>
  </cols>
  <sheetData>
    <row r="1" spans="1:5" ht="15.75">
      <c r="A1" s="74" t="s">
        <v>10</v>
      </c>
      <c r="B1" s="74"/>
      <c r="C1" s="74"/>
      <c r="D1" s="74"/>
      <c r="E1" s="74"/>
    </row>
    <row r="2" spans="1:5" ht="31.5" customHeight="1">
      <c r="A2" s="75" t="s">
        <v>11</v>
      </c>
      <c r="B2" s="76"/>
      <c r="C2" s="76"/>
      <c r="D2" s="76"/>
      <c r="E2" s="76"/>
    </row>
    <row r="3" spans="1:5">
      <c r="A3" s="77" t="s">
        <v>57</v>
      </c>
      <c r="B3" s="77"/>
      <c r="C3" s="77"/>
      <c r="D3" s="77"/>
      <c r="E3" s="77"/>
    </row>
    <row r="4" spans="1:5" s="1" customFormat="1" ht="15.6" customHeight="1">
      <c r="A4" s="15" t="s">
        <v>12</v>
      </c>
      <c r="B4" s="4"/>
      <c r="C4" s="4"/>
      <c r="D4" s="80" t="s">
        <v>58</v>
      </c>
      <c r="E4" s="80"/>
    </row>
    <row r="5" spans="1:5">
      <c r="A5" s="30"/>
      <c r="B5" s="4"/>
      <c r="C5" s="4"/>
      <c r="D5" s="4"/>
      <c r="E5" s="4"/>
    </row>
    <row r="6" spans="1:5">
      <c r="A6" s="78" t="s">
        <v>0</v>
      </c>
      <c r="B6" s="78"/>
      <c r="C6" s="78"/>
      <c r="D6" s="78"/>
      <c r="E6" s="78"/>
    </row>
    <row r="7" spans="1:5">
      <c r="A7" s="79" t="s">
        <v>23</v>
      </c>
      <c r="B7" s="79"/>
      <c r="C7" s="79"/>
      <c r="D7" s="79"/>
      <c r="E7" s="79"/>
    </row>
    <row r="8" spans="1:5">
      <c r="A8" s="73" t="s">
        <v>1</v>
      </c>
      <c r="B8" s="73"/>
      <c r="C8" s="73"/>
      <c r="D8" s="73"/>
      <c r="E8" s="73"/>
    </row>
    <row r="9" spans="1:5">
      <c r="A9" s="78" t="s">
        <v>24</v>
      </c>
      <c r="B9" s="78"/>
      <c r="C9" s="78"/>
      <c r="D9" s="78"/>
      <c r="E9" s="78"/>
    </row>
    <row r="10" spans="1:5" ht="24.75" customHeight="1">
      <c r="A10" s="82" t="s">
        <v>13</v>
      </c>
      <c r="B10" s="83"/>
      <c r="C10" s="83"/>
      <c r="D10" s="83"/>
      <c r="E10" s="83"/>
    </row>
    <row r="11" spans="1:5" ht="29.25" customHeight="1">
      <c r="A11" s="78" t="s">
        <v>33</v>
      </c>
      <c r="B11" s="78"/>
      <c r="C11" s="78"/>
      <c r="D11" s="78"/>
      <c r="E11" s="78"/>
    </row>
    <row r="12" spans="1:5" ht="21.6" customHeight="1">
      <c r="A12" s="78" t="s">
        <v>20</v>
      </c>
      <c r="B12" s="78"/>
      <c r="C12" s="78"/>
      <c r="D12" s="78"/>
      <c r="E12" s="78"/>
    </row>
    <row r="13" spans="1:5">
      <c r="A13" s="73" t="s">
        <v>2</v>
      </c>
      <c r="B13" s="84"/>
      <c r="C13" s="84"/>
      <c r="D13" s="84"/>
      <c r="E13" s="84"/>
    </row>
    <row r="14" spans="1:5" ht="18" customHeight="1">
      <c r="A14" s="78" t="s">
        <v>21</v>
      </c>
      <c r="B14" s="78"/>
      <c r="C14" s="78"/>
      <c r="D14" s="78"/>
      <c r="E14" s="78"/>
    </row>
    <row r="15" spans="1:5">
      <c r="A15" s="73" t="s">
        <v>14</v>
      </c>
      <c r="B15" s="84"/>
      <c r="C15" s="84"/>
      <c r="D15" s="84"/>
      <c r="E15" s="84"/>
    </row>
    <row r="16" spans="1:5" ht="28.5" customHeight="1">
      <c r="A16" s="78" t="s">
        <v>15</v>
      </c>
      <c r="B16" s="78"/>
      <c r="C16" s="78"/>
      <c r="D16" s="78"/>
      <c r="E16" s="78"/>
    </row>
    <row r="17" spans="1:7" ht="55.9" customHeight="1">
      <c r="A17" s="78" t="s">
        <v>25</v>
      </c>
      <c r="B17" s="78"/>
      <c r="C17" s="78"/>
      <c r="D17" s="78"/>
      <c r="E17" s="78"/>
    </row>
    <row r="18" spans="1:7" ht="31.5" customHeight="1">
      <c r="A18" s="85" t="s">
        <v>26</v>
      </c>
      <c r="B18" s="85"/>
      <c r="C18" s="85"/>
      <c r="D18" s="85"/>
      <c r="E18" s="85"/>
    </row>
    <row r="19" spans="1:7">
      <c r="A19" s="85"/>
      <c r="B19" s="85"/>
      <c r="C19" s="85"/>
      <c r="D19" s="85"/>
      <c r="E19" s="85"/>
      <c r="F19" s="2">
        <v>1640.6</v>
      </c>
      <c r="G19" s="2">
        <v>3</v>
      </c>
    </row>
    <row r="20" spans="1:7" ht="150">
      <c r="A20" s="3" t="s">
        <v>7</v>
      </c>
      <c r="B20" s="3" t="s">
        <v>9</v>
      </c>
      <c r="C20" s="3" t="s">
        <v>3</v>
      </c>
      <c r="D20" s="3" t="s">
        <v>29</v>
      </c>
      <c r="E20" s="3" t="s">
        <v>8</v>
      </c>
    </row>
    <row r="21" spans="1:7" ht="38.25">
      <c r="A21" s="16" t="s">
        <v>44</v>
      </c>
      <c r="B21" s="9" t="s">
        <v>35</v>
      </c>
      <c r="C21" s="3" t="s">
        <v>4</v>
      </c>
      <c r="D21" s="3">
        <v>13</v>
      </c>
      <c r="E21" s="8">
        <f>D21*F19*G19</f>
        <v>63983.399999999994</v>
      </c>
      <c r="G21" s="13"/>
    </row>
    <row r="22" spans="1:7" ht="25.5">
      <c r="A22" s="7" t="s">
        <v>49</v>
      </c>
      <c r="B22" s="28" t="s">
        <v>50</v>
      </c>
      <c r="C22" s="3" t="s">
        <v>28</v>
      </c>
      <c r="D22" s="3"/>
      <c r="E22" s="8">
        <v>0</v>
      </c>
      <c r="G22" s="13"/>
    </row>
    <row r="23" spans="1:7">
      <c r="A23" s="7" t="s">
        <v>39</v>
      </c>
      <c r="B23" s="9" t="s">
        <v>22</v>
      </c>
      <c r="C23" s="3" t="s">
        <v>4</v>
      </c>
      <c r="D23" s="3">
        <v>3.6</v>
      </c>
      <c r="E23" s="8">
        <f>D23*F19*G19</f>
        <v>17718.48</v>
      </c>
      <c r="G23" s="13"/>
    </row>
    <row r="24" spans="1:7">
      <c r="A24" s="37" t="s">
        <v>27</v>
      </c>
      <c r="B24" s="9" t="s">
        <v>59</v>
      </c>
      <c r="C24" s="17" t="s">
        <v>28</v>
      </c>
      <c r="D24" s="17"/>
      <c r="E24" s="8">
        <v>5351.83</v>
      </c>
      <c r="G24" s="13"/>
    </row>
    <row r="25" spans="1:7" ht="30">
      <c r="A25" s="39" t="s">
        <v>65</v>
      </c>
      <c r="B25" s="9" t="s">
        <v>60</v>
      </c>
      <c r="C25" s="17" t="s">
        <v>28</v>
      </c>
      <c r="D25" s="17"/>
      <c r="E25" s="41">
        <v>139683.07999999999</v>
      </c>
      <c r="G25" s="13"/>
    </row>
    <row r="26" spans="1:7" ht="30">
      <c r="A26" s="40" t="s">
        <v>63</v>
      </c>
      <c r="B26" s="33" t="s">
        <v>61</v>
      </c>
      <c r="C26" s="17" t="s">
        <v>28</v>
      </c>
      <c r="D26" s="17"/>
      <c r="E26" s="36">
        <v>9416.99</v>
      </c>
      <c r="G26" s="13"/>
    </row>
    <row r="27" spans="1:7" ht="30">
      <c r="A27" s="40" t="s">
        <v>62</v>
      </c>
      <c r="B27" s="33" t="s">
        <v>61</v>
      </c>
      <c r="C27" s="34" t="s">
        <v>46</v>
      </c>
      <c r="D27" s="42">
        <v>19</v>
      </c>
      <c r="E27" s="36">
        <f>D27*218.47</f>
        <v>4150.93</v>
      </c>
      <c r="G27" s="13"/>
    </row>
    <row r="28" spans="1:7" s="10" customFormat="1">
      <c r="A28" s="22" t="s">
        <v>42</v>
      </c>
      <c r="B28" s="23"/>
      <c r="C28" s="23"/>
      <c r="D28" s="24"/>
      <c r="E28" s="21">
        <f>SUM(E21:E27)</f>
        <v>240304.70999999996</v>
      </c>
    </row>
    <row r="30" spans="1:7" ht="32.25" customHeight="1">
      <c r="A30" s="81" t="s">
        <v>64</v>
      </c>
      <c r="B30" s="81"/>
      <c r="C30" s="81"/>
      <c r="D30" s="81"/>
      <c r="E30" s="81"/>
    </row>
    <row r="31" spans="1:7" ht="30.75" customHeight="1">
      <c r="A31" s="78" t="s">
        <v>19</v>
      </c>
      <c r="B31" s="78"/>
      <c r="C31" s="78"/>
      <c r="D31" s="78"/>
      <c r="E31" s="78"/>
    </row>
    <row r="32" spans="1:7">
      <c r="A32" s="78" t="s">
        <v>18</v>
      </c>
      <c r="B32" s="78"/>
      <c r="C32" s="78"/>
      <c r="D32" s="78"/>
      <c r="E32" s="78"/>
      <c r="F32" s="10"/>
      <c r="G32" s="10"/>
    </row>
    <row r="33" spans="1:5">
      <c r="A33" s="78" t="s">
        <v>32</v>
      </c>
      <c r="B33" s="78"/>
      <c r="C33" s="78"/>
      <c r="D33" s="78"/>
      <c r="E33" s="78"/>
    </row>
    <row r="34" spans="1:5">
      <c r="A34" s="78" t="s">
        <v>16</v>
      </c>
      <c r="B34" s="78"/>
      <c r="C34" s="78"/>
      <c r="D34" s="78"/>
      <c r="E34" s="78"/>
    </row>
    <row r="35" spans="1:5">
      <c r="A35" s="89" t="s">
        <v>5</v>
      </c>
      <c r="B35" s="89"/>
      <c r="C35" s="89"/>
      <c r="D35" s="89"/>
      <c r="E35" s="89"/>
    </row>
    <row r="36" spans="1:5">
      <c r="A36" s="78" t="s">
        <v>16</v>
      </c>
      <c r="B36" s="78"/>
      <c r="C36" s="78"/>
      <c r="D36" s="78"/>
      <c r="E36" s="78"/>
    </row>
    <row r="37" spans="1:5">
      <c r="A37" s="86" t="s">
        <v>30</v>
      </c>
      <c r="B37" s="86"/>
      <c r="C37" s="86"/>
      <c r="D37" s="86"/>
      <c r="E37" s="5"/>
    </row>
    <row r="38" spans="1:5">
      <c r="B38" s="87" t="s">
        <v>17</v>
      </c>
      <c r="C38" s="87"/>
      <c r="D38" s="87"/>
      <c r="E38" s="6" t="s">
        <v>6</v>
      </c>
    </row>
    <row r="39" spans="1:5">
      <c r="A39" s="29"/>
      <c r="B39" s="29"/>
      <c r="C39" s="29"/>
      <c r="D39" s="29"/>
      <c r="E39" s="29"/>
    </row>
    <row r="40" spans="1:5">
      <c r="A40" s="88" t="s">
        <v>31</v>
      </c>
      <c r="B40" s="88"/>
      <c r="C40" s="88"/>
      <c r="D40" s="88"/>
      <c r="E40" s="5"/>
    </row>
    <row r="41" spans="1:5">
      <c r="B41" s="87" t="s">
        <v>17</v>
      </c>
      <c r="C41" s="87"/>
      <c r="D41" s="87"/>
      <c r="E41" s="6" t="s">
        <v>6</v>
      </c>
    </row>
    <row r="43" spans="1:5">
      <c r="A43" s="2" t="s">
        <v>37</v>
      </c>
    </row>
    <row r="44" spans="1:5">
      <c r="A44" s="10" t="s">
        <v>36</v>
      </c>
    </row>
    <row r="45" spans="1:5">
      <c r="A45" s="2" t="s">
        <v>41</v>
      </c>
      <c r="B45" s="19">
        <f>'1кв'!B50</f>
        <v>186990.94</v>
      </c>
    </row>
    <row r="46" spans="1:5" ht="26.25">
      <c r="A46" s="14" t="s">
        <v>47</v>
      </c>
      <c r="B46" s="11"/>
    </row>
    <row r="47" spans="1:5">
      <c r="A47" s="2" t="s">
        <v>38</v>
      </c>
      <c r="B47" s="11">
        <v>96155.25</v>
      </c>
    </row>
    <row r="48" spans="1:5" ht="30">
      <c r="A48" s="20" t="s">
        <v>45</v>
      </c>
      <c r="B48" s="11">
        <f>110*3</f>
        <v>330</v>
      </c>
    </row>
    <row r="49" spans="1:2" ht="30">
      <c r="A49" s="31" t="s">
        <v>34</v>
      </c>
      <c r="B49" s="11">
        <f>E28</f>
        <v>240304.70999999996</v>
      </c>
    </row>
    <row r="50" spans="1:2">
      <c r="A50" s="12" t="s">
        <v>40</v>
      </c>
      <c r="B50" s="18">
        <f>B45+B47+B48-B49</f>
        <v>43171.48000000004</v>
      </c>
    </row>
    <row r="51" spans="1:2">
      <c r="B51" s="13"/>
    </row>
  </sheetData>
  <mergeCells count="29">
    <mergeCell ref="A36:E36"/>
    <mergeCell ref="A37:D37"/>
    <mergeCell ref="B38:D38"/>
    <mergeCell ref="A40:D40"/>
    <mergeCell ref="B41:D41"/>
    <mergeCell ref="A35:E35"/>
    <mergeCell ref="A14:E14"/>
    <mergeCell ref="A15:E15"/>
    <mergeCell ref="A16:E16"/>
    <mergeCell ref="A17:E17"/>
    <mergeCell ref="A18:E18"/>
    <mergeCell ref="A19:E19"/>
    <mergeCell ref="A30:E30"/>
    <mergeCell ref="A31:E31"/>
    <mergeCell ref="A32:E32"/>
    <mergeCell ref="A33:E33"/>
    <mergeCell ref="A34:E34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9"/>
  <sheetViews>
    <sheetView view="pageBreakPreview" topLeftCell="A17" zoomScaleSheetLayoutView="100" workbookViewId="0">
      <selection activeCell="A25" sqref="A25"/>
    </sheetView>
  </sheetViews>
  <sheetFormatPr defaultColWidth="9.140625" defaultRowHeight="15"/>
  <cols>
    <col min="1" max="1" width="32.5703125" style="2" customWidth="1"/>
    <col min="2" max="2" width="20.28515625" style="2" customWidth="1"/>
    <col min="3" max="3" width="14.42578125" style="2" customWidth="1"/>
    <col min="4" max="4" width="14.7109375" style="2" customWidth="1"/>
    <col min="5" max="5" width="14.140625" style="2" customWidth="1"/>
    <col min="6" max="6" width="9.140625" style="2"/>
    <col min="7" max="7" width="12.140625" style="2" bestFit="1" customWidth="1"/>
    <col min="8" max="16384" width="9.140625" style="2"/>
  </cols>
  <sheetData>
    <row r="1" spans="1:5" ht="15.75">
      <c r="A1" s="74" t="s">
        <v>10</v>
      </c>
      <c r="B1" s="74"/>
      <c r="C1" s="74"/>
      <c r="D1" s="74"/>
      <c r="E1" s="74"/>
    </row>
    <row r="2" spans="1:5" ht="31.5" customHeight="1">
      <c r="A2" s="75" t="s">
        <v>11</v>
      </c>
      <c r="B2" s="76"/>
      <c r="C2" s="76"/>
      <c r="D2" s="76"/>
      <c r="E2" s="76"/>
    </row>
    <row r="3" spans="1:5">
      <c r="A3" s="77" t="s">
        <v>66</v>
      </c>
      <c r="B3" s="77"/>
      <c r="C3" s="77"/>
      <c r="D3" s="77"/>
      <c r="E3" s="77"/>
    </row>
    <row r="4" spans="1:5" s="1" customFormat="1" ht="15.6" customHeight="1">
      <c r="A4" s="15" t="s">
        <v>12</v>
      </c>
      <c r="B4" s="4"/>
      <c r="C4" s="4"/>
      <c r="D4" s="80" t="s">
        <v>67</v>
      </c>
      <c r="E4" s="80"/>
    </row>
    <row r="5" spans="1:5">
      <c r="A5" s="44"/>
      <c r="B5" s="4"/>
      <c r="C5" s="4"/>
      <c r="D5" s="4"/>
      <c r="E5" s="4"/>
    </row>
    <row r="6" spans="1:5">
      <c r="A6" s="78" t="s">
        <v>0</v>
      </c>
      <c r="B6" s="78"/>
      <c r="C6" s="78"/>
      <c r="D6" s="78"/>
      <c r="E6" s="78"/>
    </row>
    <row r="7" spans="1:5">
      <c r="A7" s="79" t="s">
        <v>23</v>
      </c>
      <c r="B7" s="79"/>
      <c r="C7" s="79"/>
      <c r="D7" s="79"/>
      <c r="E7" s="79"/>
    </row>
    <row r="8" spans="1:5">
      <c r="A8" s="73" t="s">
        <v>1</v>
      </c>
      <c r="B8" s="73"/>
      <c r="C8" s="73"/>
      <c r="D8" s="73"/>
      <c r="E8" s="73"/>
    </row>
    <row r="9" spans="1:5">
      <c r="A9" s="78" t="s">
        <v>24</v>
      </c>
      <c r="B9" s="78"/>
      <c r="C9" s="78"/>
      <c r="D9" s="78"/>
      <c r="E9" s="78"/>
    </row>
    <row r="10" spans="1:5" ht="24.75" customHeight="1">
      <c r="A10" s="82" t="s">
        <v>13</v>
      </c>
      <c r="B10" s="83"/>
      <c r="C10" s="83"/>
      <c r="D10" s="83"/>
      <c r="E10" s="83"/>
    </row>
    <row r="11" spans="1:5" ht="29.25" customHeight="1">
      <c r="A11" s="78" t="s">
        <v>33</v>
      </c>
      <c r="B11" s="78"/>
      <c r="C11" s="78"/>
      <c r="D11" s="78"/>
      <c r="E11" s="78"/>
    </row>
    <row r="12" spans="1:5" ht="21.6" customHeight="1">
      <c r="A12" s="78" t="s">
        <v>20</v>
      </c>
      <c r="B12" s="78"/>
      <c r="C12" s="78"/>
      <c r="D12" s="78"/>
      <c r="E12" s="78"/>
    </row>
    <row r="13" spans="1:5">
      <c r="A13" s="73" t="s">
        <v>2</v>
      </c>
      <c r="B13" s="84"/>
      <c r="C13" s="84"/>
      <c r="D13" s="84"/>
      <c r="E13" s="84"/>
    </row>
    <row r="14" spans="1:5" ht="18" customHeight="1">
      <c r="A14" s="78" t="s">
        <v>21</v>
      </c>
      <c r="B14" s="78"/>
      <c r="C14" s="78"/>
      <c r="D14" s="78"/>
      <c r="E14" s="78"/>
    </row>
    <row r="15" spans="1:5">
      <c r="A15" s="73" t="s">
        <v>14</v>
      </c>
      <c r="B15" s="84"/>
      <c r="C15" s="84"/>
      <c r="D15" s="84"/>
      <c r="E15" s="84"/>
    </row>
    <row r="16" spans="1:5" ht="28.5" customHeight="1">
      <c r="A16" s="78" t="s">
        <v>15</v>
      </c>
      <c r="B16" s="78"/>
      <c r="C16" s="78"/>
      <c r="D16" s="78"/>
      <c r="E16" s="78"/>
    </row>
    <row r="17" spans="1:7" ht="55.9" customHeight="1">
      <c r="A17" s="78" t="s">
        <v>25</v>
      </c>
      <c r="B17" s="78"/>
      <c r="C17" s="78"/>
      <c r="D17" s="78"/>
      <c r="E17" s="78"/>
    </row>
    <row r="18" spans="1:7" ht="31.5" customHeight="1">
      <c r="A18" s="85" t="s">
        <v>26</v>
      </c>
      <c r="B18" s="85"/>
      <c r="C18" s="85"/>
      <c r="D18" s="85"/>
      <c r="E18" s="85"/>
    </row>
    <row r="19" spans="1:7">
      <c r="A19" s="85"/>
      <c r="B19" s="85"/>
      <c r="C19" s="85"/>
      <c r="D19" s="85"/>
      <c r="E19" s="85"/>
      <c r="F19" s="2">
        <v>1640.6</v>
      </c>
      <c r="G19" s="2">
        <v>3</v>
      </c>
    </row>
    <row r="20" spans="1:7" ht="150">
      <c r="A20" s="3" t="s">
        <v>7</v>
      </c>
      <c r="B20" s="3" t="s">
        <v>9</v>
      </c>
      <c r="C20" s="3" t="s">
        <v>3</v>
      </c>
      <c r="D20" s="3" t="s">
        <v>29</v>
      </c>
      <c r="E20" s="3" t="s">
        <v>8</v>
      </c>
    </row>
    <row r="21" spans="1:7" ht="38.25">
      <c r="A21" s="16" t="s">
        <v>44</v>
      </c>
      <c r="B21" s="9" t="s">
        <v>35</v>
      </c>
      <c r="C21" s="3" t="s">
        <v>4</v>
      </c>
      <c r="D21" s="3">
        <v>14.04</v>
      </c>
      <c r="E21" s="8">
        <f>D21*F19*G19</f>
        <v>69102.071999999986</v>
      </c>
      <c r="G21" s="13"/>
    </row>
    <row r="22" spans="1:7" ht="25.5">
      <c r="A22" s="7" t="s">
        <v>49</v>
      </c>
      <c r="B22" s="28" t="s">
        <v>50</v>
      </c>
      <c r="C22" s="3" t="s">
        <v>28</v>
      </c>
      <c r="D22" s="3"/>
      <c r="E22" s="8">
        <v>0</v>
      </c>
      <c r="G22" s="13"/>
    </row>
    <row r="23" spans="1:7">
      <c r="A23" s="7" t="s">
        <v>39</v>
      </c>
      <c r="B23" s="9" t="s">
        <v>22</v>
      </c>
      <c r="C23" s="3" t="s">
        <v>4</v>
      </c>
      <c r="D23" s="3">
        <v>3.9</v>
      </c>
      <c r="E23" s="8">
        <f>D23*F19*G19</f>
        <v>19195.019999999997</v>
      </c>
      <c r="G23" s="13"/>
    </row>
    <row r="24" spans="1:7">
      <c r="A24" s="37" t="s">
        <v>27</v>
      </c>
      <c r="B24" s="9" t="s">
        <v>74</v>
      </c>
      <c r="C24" s="17" t="s">
        <v>28</v>
      </c>
      <c r="D24" s="17"/>
      <c r="E24" s="8">
        <v>0</v>
      </c>
      <c r="G24" s="13"/>
    </row>
    <row r="25" spans="1:7">
      <c r="A25" s="39" t="s">
        <v>69</v>
      </c>
      <c r="B25" s="9" t="s">
        <v>68</v>
      </c>
      <c r="C25" s="17" t="s">
        <v>28</v>
      </c>
      <c r="D25" s="17"/>
      <c r="E25" s="41">
        <v>90647.52</v>
      </c>
      <c r="G25" s="13"/>
    </row>
    <row r="26" spans="1:7" s="10" customFormat="1">
      <c r="A26" s="22" t="s">
        <v>42</v>
      </c>
      <c r="B26" s="23"/>
      <c r="C26" s="23"/>
      <c r="D26" s="24"/>
      <c r="E26" s="21">
        <f>SUM(E21:E25)</f>
        <v>178944.61199999996</v>
      </c>
    </row>
    <row r="28" spans="1:7" ht="32.25" customHeight="1">
      <c r="A28" s="81" t="s">
        <v>70</v>
      </c>
      <c r="B28" s="81"/>
      <c r="C28" s="81"/>
      <c r="D28" s="81"/>
      <c r="E28" s="81"/>
    </row>
    <row r="29" spans="1:7" ht="30.75" customHeight="1">
      <c r="A29" s="78" t="s">
        <v>19</v>
      </c>
      <c r="B29" s="78"/>
      <c r="C29" s="78"/>
      <c r="D29" s="78"/>
      <c r="E29" s="78"/>
    </row>
    <row r="30" spans="1:7">
      <c r="A30" s="78" t="s">
        <v>18</v>
      </c>
      <c r="B30" s="78"/>
      <c r="C30" s="78"/>
      <c r="D30" s="78"/>
      <c r="E30" s="78"/>
      <c r="F30" s="10"/>
      <c r="G30" s="10"/>
    </row>
    <row r="31" spans="1:7">
      <c r="A31" s="78" t="s">
        <v>32</v>
      </c>
      <c r="B31" s="78"/>
      <c r="C31" s="78"/>
      <c r="D31" s="78"/>
      <c r="E31" s="78"/>
    </row>
    <row r="32" spans="1:7">
      <c r="A32" s="78" t="s">
        <v>16</v>
      </c>
      <c r="B32" s="78"/>
      <c r="C32" s="78"/>
      <c r="D32" s="78"/>
      <c r="E32" s="78"/>
    </row>
    <row r="33" spans="1:5">
      <c r="A33" s="89" t="s">
        <v>5</v>
      </c>
      <c r="B33" s="89"/>
      <c r="C33" s="89"/>
      <c r="D33" s="89"/>
      <c r="E33" s="89"/>
    </row>
    <row r="34" spans="1:5">
      <c r="A34" s="78" t="s">
        <v>16</v>
      </c>
      <c r="B34" s="78"/>
      <c r="C34" s="78"/>
      <c r="D34" s="78"/>
      <c r="E34" s="78"/>
    </row>
    <row r="35" spans="1:5">
      <c r="A35" s="86" t="s">
        <v>30</v>
      </c>
      <c r="B35" s="86"/>
      <c r="C35" s="86"/>
      <c r="D35" s="86"/>
      <c r="E35" s="5"/>
    </row>
    <row r="36" spans="1:5">
      <c r="B36" s="87" t="s">
        <v>17</v>
      </c>
      <c r="C36" s="87"/>
      <c r="D36" s="87"/>
      <c r="E36" s="6" t="s">
        <v>6</v>
      </c>
    </row>
    <row r="37" spans="1:5">
      <c r="A37" s="43"/>
      <c r="B37" s="43"/>
      <c r="C37" s="43"/>
      <c r="D37" s="43"/>
      <c r="E37" s="43"/>
    </row>
    <row r="38" spans="1:5">
      <c r="A38" s="88" t="s">
        <v>31</v>
      </c>
      <c r="B38" s="88"/>
      <c r="C38" s="88"/>
      <c r="D38" s="88"/>
      <c r="E38" s="5"/>
    </row>
    <row r="39" spans="1:5">
      <c r="B39" s="87" t="s">
        <v>17</v>
      </c>
      <c r="C39" s="87"/>
      <c r="D39" s="87"/>
      <c r="E39" s="6" t="s">
        <v>6</v>
      </c>
    </row>
    <row r="41" spans="1:5">
      <c r="A41" s="2" t="s">
        <v>37</v>
      </c>
    </row>
    <row r="42" spans="1:5">
      <c r="A42" s="10" t="s">
        <v>36</v>
      </c>
    </row>
    <row r="43" spans="1:5">
      <c r="A43" s="2" t="s">
        <v>41</v>
      </c>
      <c r="B43" s="19">
        <f>'2кв'!B50</f>
        <v>43171.48000000004</v>
      </c>
    </row>
    <row r="44" spans="1:5">
      <c r="A44" s="14" t="s">
        <v>71</v>
      </c>
      <c r="B44" s="11"/>
    </row>
    <row r="45" spans="1:5">
      <c r="A45" s="2" t="s">
        <v>38</v>
      </c>
      <c r="B45" s="11">
        <v>106688.49</v>
      </c>
    </row>
    <row r="46" spans="1:5" ht="30">
      <c r="A46" s="20" t="s">
        <v>45</v>
      </c>
      <c r="B46" s="11">
        <f>110*3</f>
        <v>330</v>
      </c>
    </row>
    <row r="47" spans="1:5" ht="30">
      <c r="A47" s="45" t="s">
        <v>34</v>
      </c>
      <c r="B47" s="11">
        <f>E26</f>
        <v>178944.61199999996</v>
      </c>
    </row>
    <row r="48" spans="1:5">
      <c r="A48" s="12" t="s">
        <v>40</v>
      </c>
      <c r="B48" s="18">
        <f>B43+B45+B46-B47</f>
        <v>-28754.641999999934</v>
      </c>
    </row>
    <row r="49" spans="2:2">
      <c r="B49" s="13"/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8:E28"/>
    <mergeCell ref="A29:E29"/>
    <mergeCell ref="A30:E30"/>
    <mergeCell ref="A31:E31"/>
    <mergeCell ref="A32:E32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9"/>
  <sheetViews>
    <sheetView view="pageBreakPreview" zoomScaleSheetLayoutView="100" workbookViewId="0">
      <selection activeCell="C47" sqref="C47"/>
    </sheetView>
  </sheetViews>
  <sheetFormatPr defaultColWidth="9.140625" defaultRowHeight="15"/>
  <cols>
    <col min="1" max="1" width="32.5703125" style="2" customWidth="1"/>
    <col min="2" max="2" width="20.28515625" style="2" customWidth="1"/>
    <col min="3" max="3" width="14.42578125" style="2" customWidth="1"/>
    <col min="4" max="4" width="14.7109375" style="2" customWidth="1"/>
    <col min="5" max="5" width="14.140625" style="2" customWidth="1"/>
    <col min="6" max="6" width="9.140625" style="2"/>
    <col min="7" max="7" width="12.140625" style="2" bestFit="1" customWidth="1"/>
    <col min="8" max="16384" width="9.140625" style="2"/>
  </cols>
  <sheetData>
    <row r="1" spans="1:5" ht="15.75">
      <c r="A1" s="74" t="s">
        <v>10</v>
      </c>
      <c r="B1" s="74"/>
      <c r="C1" s="74"/>
      <c r="D1" s="74"/>
      <c r="E1" s="74"/>
    </row>
    <row r="2" spans="1:5" ht="31.5" customHeight="1">
      <c r="A2" s="75" t="s">
        <v>11</v>
      </c>
      <c r="B2" s="76"/>
      <c r="C2" s="76"/>
      <c r="D2" s="76"/>
      <c r="E2" s="76"/>
    </row>
    <row r="3" spans="1:5">
      <c r="A3" s="77" t="s">
        <v>72</v>
      </c>
      <c r="B3" s="77"/>
      <c r="C3" s="77"/>
      <c r="D3" s="77"/>
      <c r="E3" s="77"/>
    </row>
    <row r="4" spans="1:5" s="1" customFormat="1" ht="15.6" customHeight="1">
      <c r="A4" s="15" t="s">
        <v>12</v>
      </c>
      <c r="B4" s="4"/>
      <c r="C4" s="4"/>
      <c r="D4" s="80" t="s">
        <v>73</v>
      </c>
      <c r="E4" s="80"/>
    </row>
    <row r="5" spans="1:5">
      <c r="A5" s="47"/>
      <c r="B5" s="4"/>
      <c r="C5" s="4"/>
      <c r="D5" s="4"/>
      <c r="E5" s="4"/>
    </row>
    <row r="6" spans="1:5">
      <c r="A6" s="78" t="s">
        <v>0</v>
      </c>
      <c r="B6" s="78"/>
      <c r="C6" s="78"/>
      <c r="D6" s="78"/>
      <c r="E6" s="78"/>
    </row>
    <row r="7" spans="1:5">
      <c r="A7" s="79" t="s">
        <v>23</v>
      </c>
      <c r="B7" s="79"/>
      <c r="C7" s="79"/>
      <c r="D7" s="79"/>
      <c r="E7" s="79"/>
    </row>
    <row r="8" spans="1:5">
      <c r="A8" s="73" t="s">
        <v>1</v>
      </c>
      <c r="B8" s="73"/>
      <c r="C8" s="73"/>
      <c r="D8" s="73"/>
      <c r="E8" s="73"/>
    </row>
    <row r="9" spans="1:5">
      <c r="A9" s="78" t="s">
        <v>24</v>
      </c>
      <c r="B9" s="78"/>
      <c r="C9" s="78"/>
      <c r="D9" s="78"/>
      <c r="E9" s="78"/>
    </row>
    <row r="10" spans="1:5" ht="24.75" customHeight="1">
      <c r="A10" s="82" t="s">
        <v>13</v>
      </c>
      <c r="B10" s="83"/>
      <c r="C10" s="83"/>
      <c r="D10" s="83"/>
      <c r="E10" s="83"/>
    </row>
    <row r="11" spans="1:5" ht="29.25" customHeight="1">
      <c r="A11" s="78" t="s">
        <v>33</v>
      </c>
      <c r="B11" s="78"/>
      <c r="C11" s="78"/>
      <c r="D11" s="78"/>
      <c r="E11" s="78"/>
    </row>
    <row r="12" spans="1:5" ht="21.6" customHeight="1">
      <c r="A12" s="78" t="s">
        <v>20</v>
      </c>
      <c r="B12" s="78"/>
      <c r="C12" s="78"/>
      <c r="D12" s="78"/>
      <c r="E12" s="78"/>
    </row>
    <row r="13" spans="1:5">
      <c r="A13" s="73" t="s">
        <v>2</v>
      </c>
      <c r="B13" s="84"/>
      <c r="C13" s="84"/>
      <c r="D13" s="84"/>
      <c r="E13" s="84"/>
    </row>
    <row r="14" spans="1:5" ht="18" customHeight="1">
      <c r="A14" s="78" t="s">
        <v>21</v>
      </c>
      <c r="B14" s="78"/>
      <c r="C14" s="78"/>
      <c r="D14" s="78"/>
      <c r="E14" s="78"/>
    </row>
    <row r="15" spans="1:5">
      <c r="A15" s="73" t="s">
        <v>14</v>
      </c>
      <c r="B15" s="84"/>
      <c r="C15" s="84"/>
      <c r="D15" s="84"/>
      <c r="E15" s="84"/>
    </row>
    <row r="16" spans="1:5" ht="28.5" customHeight="1">
      <c r="A16" s="78" t="s">
        <v>15</v>
      </c>
      <c r="B16" s="78"/>
      <c r="C16" s="78"/>
      <c r="D16" s="78"/>
      <c r="E16" s="78"/>
    </row>
    <row r="17" spans="1:7" ht="55.9" customHeight="1">
      <c r="A17" s="78" t="s">
        <v>25</v>
      </c>
      <c r="B17" s="78"/>
      <c r="C17" s="78"/>
      <c r="D17" s="78"/>
      <c r="E17" s="78"/>
    </row>
    <row r="18" spans="1:7" ht="31.5" customHeight="1">
      <c r="A18" s="85" t="s">
        <v>26</v>
      </c>
      <c r="B18" s="85"/>
      <c r="C18" s="85"/>
      <c r="D18" s="85"/>
      <c r="E18" s="85"/>
    </row>
    <row r="19" spans="1:7">
      <c r="A19" s="85"/>
      <c r="B19" s="85"/>
      <c r="C19" s="85"/>
      <c r="D19" s="85"/>
      <c r="E19" s="85"/>
      <c r="F19" s="2">
        <v>1640.6</v>
      </c>
      <c r="G19" s="2">
        <v>3</v>
      </c>
    </row>
    <row r="20" spans="1:7" ht="150">
      <c r="A20" s="3" t="s">
        <v>7</v>
      </c>
      <c r="B20" s="3" t="s">
        <v>9</v>
      </c>
      <c r="C20" s="3" t="s">
        <v>3</v>
      </c>
      <c r="D20" s="3" t="s">
        <v>29</v>
      </c>
      <c r="E20" s="3" t="s">
        <v>8</v>
      </c>
    </row>
    <row r="21" spans="1:7" ht="38.25">
      <c r="A21" s="16" t="s">
        <v>44</v>
      </c>
      <c r="B21" s="9" t="s">
        <v>35</v>
      </c>
      <c r="C21" s="3" t="s">
        <v>4</v>
      </c>
      <c r="D21" s="3">
        <v>14.04</v>
      </c>
      <c r="E21" s="8">
        <f>D21*F19*G19</f>
        <v>69102.071999999986</v>
      </c>
      <c r="G21" s="13"/>
    </row>
    <row r="22" spans="1:7" ht="25.5">
      <c r="A22" s="7" t="s">
        <v>49</v>
      </c>
      <c r="B22" s="28" t="s">
        <v>50</v>
      </c>
      <c r="C22" s="3" t="s">
        <v>28</v>
      </c>
      <c r="D22" s="3"/>
      <c r="E22" s="8">
        <v>0</v>
      </c>
      <c r="G22" s="13"/>
    </row>
    <row r="23" spans="1:7">
      <c r="A23" s="7" t="s">
        <v>39</v>
      </c>
      <c r="B23" s="9" t="s">
        <v>22</v>
      </c>
      <c r="C23" s="3" t="s">
        <v>4</v>
      </c>
      <c r="D23" s="3">
        <v>3.9</v>
      </c>
      <c r="E23" s="8">
        <f>D23*F19*G19</f>
        <v>19195.019999999997</v>
      </c>
      <c r="G23" s="13"/>
    </row>
    <row r="24" spans="1:7">
      <c r="A24" s="37" t="s">
        <v>27</v>
      </c>
      <c r="B24" s="9" t="s">
        <v>75</v>
      </c>
      <c r="C24" s="17" t="s">
        <v>28</v>
      </c>
      <c r="D24" s="17"/>
      <c r="E24" s="8">
        <v>117.7</v>
      </c>
      <c r="G24" s="13"/>
    </row>
    <row r="25" spans="1:7">
      <c r="A25" s="39"/>
      <c r="B25" s="9"/>
      <c r="C25" s="17"/>
      <c r="D25" s="17"/>
      <c r="E25" s="41"/>
      <c r="G25" s="13"/>
    </row>
    <row r="26" spans="1:7" s="10" customFormat="1">
      <c r="A26" s="22" t="s">
        <v>42</v>
      </c>
      <c r="B26" s="23"/>
      <c r="C26" s="23"/>
      <c r="D26" s="24"/>
      <c r="E26" s="21">
        <f>SUM(E21:E25)</f>
        <v>88414.791999999972</v>
      </c>
    </row>
    <row r="28" spans="1:7" ht="32.25" customHeight="1">
      <c r="A28" s="81" t="s">
        <v>102</v>
      </c>
      <c r="B28" s="81"/>
      <c r="C28" s="81"/>
      <c r="D28" s="81"/>
      <c r="E28" s="81"/>
    </row>
    <row r="29" spans="1:7" ht="30.75" customHeight="1">
      <c r="A29" s="78" t="s">
        <v>19</v>
      </c>
      <c r="B29" s="78"/>
      <c r="C29" s="78"/>
      <c r="D29" s="78"/>
      <c r="E29" s="78"/>
    </row>
    <row r="30" spans="1:7">
      <c r="A30" s="78" t="s">
        <v>18</v>
      </c>
      <c r="B30" s="78"/>
      <c r="C30" s="78"/>
      <c r="D30" s="78"/>
      <c r="E30" s="78"/>
      <c r="F30" s="10"/>
      <c r="G30" s="10"/>
    </row>
    <row r="31" spans="1:7">
      <c r="A31" s="78" t="s">
        <v>32</v>
      </c>
      <c r="B31" s="78"/>
      <c r="C31" s="78"/>
      <c r="D31" s="78"/>
      <c r="E31" s="78"/>
    </row>
    <row r="32" spans="1:7">
      <c r="A32" s="78" t="s">
        <v>16</v>
      </c>
      <c r="B32" s="78"/>
      <c r="C32" s="78"/>
      <c r="D32" s="78"/>
      <c r="E32" s="78"/>
    </row>
    <row r="33" spans="1:5">
      <c r="A33" s="89" t="s">
        <v>5</v>
      </c>
      <c r="B33" s="89"/>
      <c r="C33" s="89"/>
      <c r="D33" s="89"/>
      <c r="E33" s="89"/>
    </row>
    <row r="34" spans="1:5">
      <c r="A34" s="78" t="s">
        <v>16</v>
      </c>
      <c r="B34" s="78"/>
      <c r="C34" s="78"/>
      <c r="D34" s="78"/>
      <c r="E34" s="78"/>
    </row>
    <row r="35" spans="1:5">
      <c r="A35" s="86" t="s">
        <v>30</v>
      </c>
      <c r="B35" s="86"/>
      <c r="C35" s="86"/>
      <c r="D35" s="86"/>
      <c r="E35" s="5"/>
    </row>
    <row r="36" spans="1:5">
      <c r="B36" s="87" t="s">
        <v>17</v>
      </c>
      <c r="C36" s="87"/>
      <c r="D36" s="87"/>
      <c r="E36" s="6" t="s">
        <v>6</v>
      </c>
    </row>
    <row r="37" spans="1:5">
      <c r="A37" s="46"/>
      <c r="B37" s="46"/>
      <c r="C37" s="46"/>
      <c r="D37" s="46"/>
      <c r="E37" s="46"/>
    </row>
    <row r="38" spans="1:5">
      <c r="A38" s="88" t="s">
        <v>31</v>
      </c>
      <c r="B38" s="88"/>
      <c r="C38" s="88"/>
      <c r="D38" s="88"/>
      <c r="E38" s="5"/>
    </row>
    <row r="39" spans="1:5">
      <c r="B39" s="87" t="s">
        <v>17</v>
      </c>
      <c r="C39" s="87"/>
      <c r="D39" s="87"/>
      <c r="E39" s="6" t="s">
        <v>6</v>
      </c>
    </row>
    <row r="41" spans="1:5">
      <c r="A41" s="2" t="s">
        <v>37</v>
      </c>
    </row>
    <row r="42" spans="1:5">
      <c r="A42" s="10" t="s">
        <v>36</v>
      </c>
    </row>
    <row r="43" spans="1:5">
      <c r="A43" s="2" t="s">
        <v>41</v>
      </c>
      <c r="B43" s="19">
        <f>'3кв'!B48</f>
        <v>-28754.641999999934</v>
      </c>
    </row>
    <row r="44" spans="1:5">
      <c r="A44" s="14" t="s">
        <v>71</v>
      </c>
      <c r="B44" s="11"/>
    </row>
    <row r="45" spans="1:5">
      <c r="A45" s="2" t="s">
        <v>38</v>
      </c>
      <c r="B45" s="11">
        <v>101736.9</v>
      </c>
    </row>
    <row r="46" spans="1:5" ht="30">
      <c r="A46" s="20" t="s">
        <v>45</v>
      </c>
      <c r="B46" s="11">
        <f>110*3</f>
        <v>330</v>
      </c>
    </row>
    <row r="47" spans="1:5" ht="30">
      <c r="A47" s="48" t="s">
        <v>34</v>
      </c>
      <c r="B47" s="11">
        <f>E26</f>
        <v>88414.791999999972</v>
      </c>
    </row>
    <row r="48" spans="1:5">
      <c r="A48" s="12" t="s">
        <v>40</v>
      </c>
      <c r="B48" s="18">
        <f>B43+B45+B46-B47</f>
        <v>-15102.533999999912</v>
      </c>
    </row>
    <row r="49" spans="2:2">
      <c r="B49" s="13"/>
    </row>
  </sheetData>
  <mergeCells count="29">
    <mergeCell ref="A34:E34"/>
    <mergeCell ref="A35:D35"/>
    <mergeCell ref="B36:D36"/>
    <mergeCell ref="A38:D38"/>
    <mergeCell ref="B39:D39"/>
    <mergeCell ref="A33:E33"/>
    <mergeCell ref="A14:E14"/>
    <mergeCell ref="A15:E15"/>
    <mergeCell ref="A16:E16"/>
    <mergeCell ref="A17:E17"/>
    <mergeCell ref="A18:E18"/>
    <mergeCell ref="A19:E19"/>
    <mergeCell ref="A28:E28"/>
    <mergeCell ref="A29:E29"/>
    <mergeCell ref="A30:E30"/>
    <mergeCell ref="A31:E31"/>
    <mergeCell ref="A32:E32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2"/>
  <sheetViews>
    <sheetView tabSelected="1" view="pageBreakPreview" topLeftCell="A19" zoomScaleSheetLayoutView="100" workbookViewId="0">
      <selection activeCell="A31" sqref="A31:XFD31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91" t="s">
        <v>76</v>
      </c>
      <c r="B1" s="91"/>
      <c r="C1" s="91"/>
      <c r="D1" s="49"/>
    </row>
    <row r="2" spans="1:5" ht="15.75">
      <c r="A2" s="92" t="s">
        <v>77</v>
      </c>
      <c r="B2" s="92"/>
      <c r="C2" s="92"/>
      <c r="D2" s="50"/>
    </row>
    <row r="3" spans="1:5" ht="15.75">
      <c r="A3" s="92" t="s">
        <v>78</v>
      </c>
      <c r="B3" s="92"/>
      <c r="C3" s="92"/>
      <c r="D3" s="50"/>
    </row>
    <row r="4" spans="1:5" ht="15.75">
      <c r="A4" s="91" t="s">
        <v>96</v>
      </c>
      <c r="B4" s="91"/>
      <c r="C4" s="91"/>
      <c r="D4" s="49"/>
    </row>
    <row r="5" spans="1:5" ht="15.75">
      <c r="A5" s="93"/>
      <c r="B5" s="93"/>
      <c r="C5" s="93"/>
      <c r="D5" s="1"/>
    </row>
    <row r="6" spans="1:5" ht="15.75">
      <c r="A6" s="50"/>
      <c r="B6" s="51" t="s">
        <v>79</v>
      </c>
      <c r="C6" s="52">
        <f>'1кв'!B45</f>
        <v>169000.89</v>
      </c>
      <c r="D6" s="53"/>
    </row>
    <row r="7" spans="1:5" ht="15.75">
      <c r="A7" s="54" t="s">
        <v>80</v>
      </c>
      <c r="B7" s="51" t="s">
        <v>103</v>
      </c>
      <c r="C7" s="52"/>
      <c r="D7" s="53"/>
    </row>
    <row r="8" spans="1:5" ht="15.75">
      <c r="B8" s="55" t="s">
        <v>81</v>
      </c>
      <c r="C8" s="56">
        <f>'1кв'!B47+'2кв'!B47+'3кв'!B45+'4кв'!B45</f>
        <v>408782.89</v>
      </c>
      <c r="D8" s="57"/>
    </row>
    <row r="9" spans="1:5">
      <c r="B9" s="72" t="s">
        <v>97</v>
      </c>
      <c r="C9" s="56">
        <f>'1кв'!B48+'2кв'!B48+'3кв'!B46+'4кв'!B46</f>
        <v>1320</v>
      </c>
      <c r="D9" s="57"/>
    </row>
    <row r="10" spans="1:5" ht="15.75">
      <c r="A10" s="58"/>
      <c r="B10" s="55" t="s">
        <v>82</v>
      </c>
      <c r="C10" s="59">
        <f>SUM(C8:C9)</f>
        <v>410102.89</v>
      </c>
      <c r="D10" s="53"/>
    </row>
    <row r="11" spans="1:5" ht="15.75">
      <c r="A11" s="1"/>
      <c r="B11" s="90"/>
      <c r="C11" s="90"/>
      <c r="D11" s="60"/>
    </row>
    <row r="12" spans="1:5" ht="15.75">
      <c r="A12" s="61" t="s">
        <v>83</v>
      </c>
      <c r="B12" s="16" t="s">
        <v>44</v>
      </c>
      <c r="C12" s="62">
        <f>'1кв'!E21+'2кв'!E21+'3кв'!E21+'4кв'!E21</f>
        <v>266170.94399999996</v>
      </c>
      <c r="D12" s="60"/>
    </row>
    <row r="13" spans="1:5" ht="30">
      <c r="A13" s="61"/>
      <c r="B13" s="7" t="s">
        <v>48</v>
      </c>
      <c r="C13" s="62">
        <f>'1кв'!E22</f>
        <v>3678.2999999999997</v>
      </c>
      <c r="D13" s="60"/>
    </row>
    <row r="14" spans="1:5" ht="15.75">
      <c r="A14" s="61"/>
      <c r="B14" s="7" t="s">
        <v>39</v>
      </c>
      <c r="C14" s="62">
        <f>'1кв'!E24+'2кв'!E23+'3кв'!E23+'4кв'!E23</f>
        <v>73827</v>
      </c>
      <c r="D14" s="60"/>
    </row>
    <row r="15" spans="1:5" ht="15.75">
      <c r="A15" s="1"/>
      <c r="B15" s="7" t="s">
        <v>27</v>
      </c>
      <c r="C15" s="62">
        <f>'1кв'!E25+'2кв'!E24+'3кв'!E24+'4кв'!E24</f>
        <v>5539.2</v>
      </c>
      <c r="D15" s="60"/>
      <c r="E15" s="63"/>
    </row>
    <row r="16" spans="1:5" ht="15.75">
      <c r="A16" s="61"/>
      <c r="B16" s="64" t="s">
        <v>98</v>
      </c>
      <c r="C16" s="65">
        <f>24*218.47</f>
        <v>5243.28</v>
      </c>
      <c r="D16" s="60"/>
    </row>
    <row r="17" spans="1:5" ht="15.75">
      <c r="A17" s="61"/>
      <c r="B17" s="39" t="s">
        <v>65</v>
      </c>
      <c r="C17" s="65">
        <f>'2кв'!E25</f>
        <v>139683.07999999999</v>
      </c>
      <c r="D17" s="60"/>
    </row>
    <row r="18" spans="1:5" ht="15.75">
      <c r="A18" s="61"/>
      <c r="B18" s="66" t="s">
        <v>84</v>
      </c>
      <c r="C18" s="65">
        <f>SUM(C20:C21)</f>
        <v>100064.51000000001</v>
      </c>
      <c r="D18" s="60"/>
    </row>
    <row r="19" spans="1:5" ht="15.75">
      <c r="A19" s="61"/>
      <c r="B19" s="66" t="s">
        <v>99</v>
      </c>
      <c r="C19" s="65"/>
      <c r="D19" s="60"/>
    </row>
    <row r="20" spans="1:5" ht="30">
      <c r="A20" s="61"/>
      <c r="B20" s="32" t="s">
        <v>100</v>
      </c>
      <c r="C20" s="65">
        <f>'2кв'!E26</f>
        <v>9416.99</v>
      </c>
      <c r="D20" s="60"/>
    </row>
    <row r="21" spans="1:5" ht="15.75">
      <c r="A21" s="61"/>
      <c r="B21" s="39" t="s">
        <v>101</v>
      </c>
      <c r="C21" s="65">
        <f>'3кв'!E25</f>
        <v>90647.52</v>
      </c>
      <c r="D21" s="60"/>
    </row>
    <row r="22" spans="1:5" ht="15.75">
      <c r="A22" s="1"/>
      <c r="B22" s="67" t="s">
        <v>85</v>
      </c>
      <c r="C22" s="68">
        <f>SUM(C12:C18)</f>
        <v>594206.31400000001</v>
      </c>
      <c r="D22" s="60"/>
      <c r="E22" s="63"/>
    </row>
    <row r="23" spans="1:5" ht="15.75">
      <c r="A23" s="1"/>
      <c r="B23" s="69" t="s">
        <v>86</v>
      </c>
      <c r="C23" s="68">
        <f>C6+C10-C22</f>
        <v>-15102.533999999985</v>
      </c>
      <c r="D23" s="60"/>
    </row>
    <row r="24" spans="1:5" ht="15.75">
      <c r="A24" s="1"/>
      <c r="B24" s="54"/>
      <c r="C24" s="54"/>
      <c r="D24" s="60"/>
    </row>
    <row r="25" spans="1:5" ht="15.75">
      <c r="A25" s="1"/>
      <c r="B25" s="70" t="s">
        <v>87</v>
      </c>
      <c r="C25" s="70"/>
      <c r="D25" s="60"/>
    </row>
    <row r="26" spans="1:5" ht="15.75">
      <c r="A26" s="1"/>
      <c r="B26" s="70" t="s">
        <v>88</v>
      </c>
      <c r="C26" s="70">
        <v>47942.080000000002</v>
      </c>
      <c r="D26" s="60"/>
    </row>
    <row r="27" spans="1:5" ht="15.75">
      <c r="A27" s="1"/>
      <c r="B27" s="71" t="s">
        <v>89</v>
      </c>
      <c r="C27" s="71">
        <v>67730.559999999998</v>
      </c>
      <c r="D27" s="60"/>
    </row>
    <row r="28" spans="1:5" ht="15.75">
      <c r="A28" s="1"/>
      <c r="B28" s="70" t="s">
        <v>90</v>
      </c>
      <c r="C28" s="70">
        <f>C27-C26</f>
        <v>19788.479999999996</v>
      </c>
      <c r="D28" s="60"/>
    </row>
    <row r="29" spans="1:5" ht="15.75">
      <c r="A29" s="1"/>
      <c r="B29" s="54"/>
      <c r="C29" s="54"/>
      <c r="D29" s="60"/>
    </row>
    <row r="30" spans="1:5" ht="15.75">
      <c r="A30" s="1"/>
      <c r="B30" s="54"/>
      <c r="C30" s="54"/>
      <c r="D30" s="60"/>
    </row>
    <row r="31" spans="1:5" ht="15.75">
      <c r="A31" s="1"/>
      <c r="B31" s="54"/>
      <c r="C31" s="54"/>
      <c r="D31" s="60"/>
    </row>
    <row r="32" spans="1:5" ht="15.75">
      <c r="A32" s="1"/>
      <c r="B32" s="54"/>
      <c r="C32" s="54"/>
      <c r="D32" s="60"/>
    </row>
    <row r="33" spans="1:4" ht="15.75">
      <c r="A33" s="1" t="s">
        <v>91</v>
      </c>
      <c r="B33" s="54" t="s">
        <v>92</v>
      </c>
      <c r="C33" s="54"/>
      <c r="D33" s="60"/>
    </row>
    <row r="34" spans="1:4" ht="15.75">
      <c r="A34" s="1"/>
      <c r="B34" s="54" t="s">
        <v>93</v>
      </c>
      <c r="C34" s="54"/>
      <c r="D34" s="60"/>
    </row>
    <row r="35" spans="1:4" ht="15.75">
      <c r="A35" s="1"/>
      <c r="B35" s="54" t="s">
        <v>94</v>
      </c>
      <c r="C35" s="54"/>
      <c r="D35" s="60"/>
    </row>
    <row r="36" spans="1:4" ht="15.75">
      <c r="A36" s="1"/>
      <c r="B36" s="54"/>
      <c r="C36" s="54"/>
      <c r="D36" s="60"/>
    </row>
    <row r="37" spans="1:4" ht="15.75">
      <c r="A37" s="1"/>
      <c r="B37" s="54"/>
      <c r="C37" s="54"/>
      <c r="D37" s="60"/>
    </row>
    <row r="38" spans="1:4" ht="15.75">
      <c r="A38" s="1"/>
      <c r="B38" s="54" t="s">
        <v>95</v>
      </c>
      <c r="C38" s="54"/>
      <c r="D38" s="60"/>
    </row>
    <row r="39" spans="1:4" ht="15.75">
      <c r="A39" s="1"/>
      <c r="B39" s="54"/>
      <c r="C39" s="54"/>
      <c r="D39" s="60"/>
    </row>
    <row r="40" spans="1:4" ht="15.75">
      <c r="A40" s="1"/>
      <c r="B40" s="54"/>
      <c r="C40" s="54"/>
      <c r="D40" s="60"/>
    </row>
    <row r="41" spans="1:4" ht="15.75">
      <c r="A41" s="1"/>
      <c r="B41" s="54"/>
      <c r="C41" s="54"/>
      <c r="D41" s="60"/>
    </row>
    <row r="42" spans="1:4" ht="15.75">
      <c r="A42" s="1"/>
      <c r="B42" s="54"/>
      <c r="C42" s="54"/>
      <c r="D42" s="60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2023-03-02T10:45:13Z</dcterms:modified>
</cp:coreProperties>
</file>