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'3кв'!$A$1:$E$48</definedName>
    <definedName name="_xlnm.Print_Area" localSheetId="3">'4кв'!$A$1:$E$48</definedName>
    <definedName name="_xlnm.Print_Area" localSheetId="4">отчет!$A$1:$C$45</definedName>
  </definedNames>
  <calcPr calcId="124519"/>
</workbook>
</file>

<file path=xl/calcChain.xml><?xml version="1.0" encoding="utf-8"?>
<calcChain xmlns="http://schemas.openxmlformats.org/spreadsheetml/2006/main">
  <c r="E29" i="22"/>
  <c r="B45"/>
  <c r="C36" i="23"/>
  <c r="C26" l="1"/>
  <c r="C24"/>
  <c r="C25"/>
  <c r="C19"/>
  <c r="C20"/>
  <c r="C21"/>
  <c r="C22"/>
  <c r="C23"/>
  <c r="C18"/>
  <c r="C17"/>
  <c r="C16"/>
  <c r="C13"/>
  <c r="C12"/>
  <c r="C6"/>
  <c r="C30" l="1"/>
  <c r="C14"/>
  <c r="C31" l="1"/>
  <c r="B43" i="22" l="1"/>
  <c r="B46"/>
  <c r="E28"/>
  <c r="E23"/>
  <c r="E21"/>
  <c r="E30" s="1"/>
  <c r="B47" s="1"/>
  <c r="B48" l="1"/>
  <c r="B45" i="21"/>
  <c r="E28"/>
  <c r="E29"/>
  <c r="B43"/>
  <c r="B46" l="1"/>
  <c r="E23"/>
  <c r="E21"/>
  <c r="E30" l="1"/>
  <c r="B47" s="1"/>
  <c r="B48" s="1"/>
  <c r="B47" i="20"/>
  <c r="B45"/>
  <c r="E32"/>
  <c r="B48"/>
  <c r="E31"/>
  <c r="E23"/>
  <c r="E21"/>
  <c r="B49" l="1"/>
  <c r="B50"/>
  <c r="B47" i="19"/>
  <c r="B46"/>
  <c r="E29"/>
  <c r="E30" l="1"/>
  <c r="E24"/>
  <c r="E22"/>
  <c r="E21"/>
  <c r="E31" l="1"/>
  <c r="B48" s="1"/>
  <c r="B49" s="1"/>
</calcChain>
</file>

<file path=xl/sharedStrings.xml><?xml version="1.0" encoding="utf-8"?>
<sst xmlns="http://schemas.openxmlformats.org/spreadsheetml/2006/main" count="333" uniqueCount="125">
  <si>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</si>
  <si>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</si>
  <si>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</si>
  <si>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</si>
  <si>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</si>
  <si>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</si>
  <si>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</si>
  <si>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</si>
  <si>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</si>
  <si>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</si>
  <si>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</si>
  <si>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</si>
  <si>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</si>
  <si>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</si>
  <si>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</si>
  <si>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</si>
  <si>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</si>
  <si>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</si>
  <si>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</si>
  <si>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</si>
  <si>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</si>
  <si>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</si>
  <si>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</si>
  <si>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</si>
  <si>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15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</si>
  <si>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</si>
  <si>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</si>
  <si>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</si>
  <si>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</si>
  <si>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</si>
  <si>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</si>
  <si>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</si>
  <si>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</si>
  <si>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</si>
  <si>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>руб.</t>
  </si>
  <si>
    <t>Sдома=4391,9м2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</si>
  <si>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</si>
  <si>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</si>
  <si>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</si>
  <si>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определена приложением № 9 к договору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</si>
  <si>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</si>
  <si>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</si>
  <si>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</si>
  <si>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</si>
  <si>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t xml:space="preserve">Оплачено за размещение оборудования ТТК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</si>
  <si>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Чередникова Артема Сергеевича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</si>
  <si>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Чередникова А.С.</t>
    </r>
  </si>
  <si>
    <t>холодная вода на СОИ</t>
  </si>
  <si>
    <t>электроэнергия на СОИ</t>
  </si>
  <si>
    <t>водоотведение на СОИ</t>
  </si>
  <si>
    <t>ч/ч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</si>
  <si>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</si>
  <si>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</si>
  <si>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</si>
  <si>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>Частичный ремонт мягкой кровли кв.47</t>
  </si>
  <si>
    <t>Опиловка деревьев (кв.68)</t>
  </si>
  <si>
    <t>январь</t>
  </si>
  <si>
    <t>февраль</t>
  </si>
  <si>
    <t xml:space="preserve">           2. Всего за период с "01" 01 2022 г. по "31" 03 2022 г. выполнено работ (оказано услуг) на общую сумму двести шестьдесят девять тысяч пятьсот пятьдесят семь рублей 38 копеек</t>
  </si>
  <si>
    <t>Предъявлено населению 276013,25</t>
  </si>
  <si>
    <t>Остаток на конец квартала</t>
  </si>
  <si>
    <t>за 2 квартал 2022 года</t>
  </si>
  <si>
    <t>"30" 06 2022 г.</t>
  </si>
  <si>
    <t>2 квартал</t>
  </si>
  <si>
    <t>Ремонт мягкой кровли (кв.29)</t>
  </si>
  <si>
    <t>май</t>
  </si>
  <si>
    <t>апрель</t>
  </si>
  <si>
    <t>Установка стенда на дет.площадке</t>
  </si>
  <si>
    <t>Реконструкция качелей</t>
  </si>
  <si>
    <t>Предъявлено населению 269388,46</t>
  </si>
  <si>
    <t xml:space="preserve">           2. Всего за период с "01" 04 2022 г. по "30" 06 2022 г. выполнено работ (оказано услуг) на общую сумму триста шестьдесят три тысячи четыреста сорок девять рублей 22 копейки</t>
  </si>
  <si>
    <t>за 3 квартал 2022 года</t>
  </si>
  <si>
    <t>"30" 09 2022 г.</t>
  </si>
  <si>
    <t>3 квартал</t>
  </si>
  <si>
    <t xml:space="preserve">Ремонт мягкой кровли </t>
  </si>
  <si>
    <t>Заделка примыканий вентканалов</t>
  </si>
  <si>
    <t>август</t>
  </si>
  <si>
    <t>сентябрь</t>
  </si>
  <si>
    <t>Предъявлено населению 295583,79</t>
  </si>
  <si>
    <t xml:space="preserve">           2. Всего за период с "01" 07 2022 г. по "30" 09 2022 г. выполнено работ (оказано услуг) на общую сумму двести восемьдесят шесть тысяч сто шестьдесят два рублей 74 копейки</t>
  </si>
  <si>
    <t>за 4 квартал 2022 года</t>
  </si>
  <si>
    <t>"31" 12 2022 г.</t>
  </si>
  <si>
    <t>4 квартал</t>
  </si>
  <si>
    <t>Частичная замена стояка канализации (кв.29)</t>
  </si>
  <si>
    <t>октябрь</t>
  </si>
  <si>
    <t>декабрь</t>
  </si>
  <si>
    <t>ч/час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</si>
  <si>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</si>
  <si>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</si>
  <si>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</si>
  <si>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</si>
  <si>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</si>
  <si>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</si>
  <si>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</si>
  <si>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</si>
  <si>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</si>
  <si>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</si>
  <si>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</si>
  <si>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</si>
  <si>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Дератизация, дезинсекция</t>
  </si>
  <si>
    <t>работы по договору, всего</t>
  </si>
  <si>
    <t>*Установка стенда на дет.площадке</t>
  </si>
  <si>
    <t>*Реконструкция качелей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</si>
  <si>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</si>
  <si>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</si>
  <si>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</si>
  <si>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</si>
  <si>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</si>
  <si>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</si>
  <si>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</si>
  <si>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</si>
  <si>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</si>
  <si>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</si>
  <si>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</si>
  <si>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ул.Линейная,15</t>
  </si>
  <si>
    <t>Непредвиденные работы 33,5 ч/ч</t>
  </si>
  <si>
    <t>Предъявлено населению 321218,38</t>
  </si>
  <si>
    <t xml:space="preserve">           2. Всего за период с "01" 10 2022 г. по "31" 12 2022 г. выполнено работ (оказано услуг) на общую сумму триста девяносто восемь тысяч двести пятьдесят три рубля 46 копеек</t>
  </si>
  <si>
    <t>Начислено всего 1161777,89</t>
  </si>
  <si>
    <t>* холодная вода на СОИ - 48745,47</t>
  </si>
  <si>
    <t>* электроэнергия на СОИ-38712,16</t>
  </si>
  <si>
    <t>* водоотведение на СОИ- 31836,64</t>
  </si>
  <si>
    <t>Аварийный ремонт кровли (снесло покрытие ветром) 170м2 (кв.29)</t>
  </si>
  <si>
    <t>Ремонт кровли после урагана 130 (смета)</t>
  </si>
  <si>
    <t>аварийный ремонт кровли апрель, декабрь 300м2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</si>
</sst>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0" xfId="1" applyNumberFormat="1" applyFont="1" applyAlignment="1">
      <alignment horizontal="right"/>
    </xf>
    <xf numFmtId="2" fontId="7" fillId="0" borderId="0" xfId="1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39" fontId="4" fillId="0" borderId="8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4" borderId="6" xfId="0" applyFont="1" applyFill="1" applyBorder="1" applyAlignment="1">
      <alignment wrapText="1"/>
    </xf>
    <xf numFmtId="0" fontId="11" fillId="0" borderId="9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0" borderId="9" xfId="0" applyFont="1" applyBorder="1" applyAlignment="1"/>
    <xf numFmtId="0" fontId="11" fillId="4" borderId="9" xfId="0" applyFont="1" applyFill="1" applyBorder="1" applyAlignment="1"/>
    <xf numFmtId="0" fontId="11" fillId="0" borderId="10" xfId="0" applyFont="1" applyFill="1" applyBorder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1" zoomScaleSheetLayoutView="100" workbookViewId="0">
      <selection activeCell="B49" sqref="B49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52</v>
      </c>
      <c r="B3" s="85"/>
      <c r="C3" s="85"/>
      <c r="D3" s="85"/>
      <c r="E3" s="85"/>
    </row>
    <row r="4" spans="1:5" s="1" customFormat="1" ht="17.25" customHeight="1">
      <c r="A4" s="15" t="s">
        <v>13</v>
      </c>
      <c r="B4" s="16"/>
      <c r="C4" s="16"/>
      <c r="D4" s="87" t="s">
        <v>53</v>
      </c>
      <c r="E4" s="87"/>
    </row>
    <row r="5" spans="1:5">
      <c r="A5" s="76" t="s">
        <v>0</v>
      </c>
      <c r="B5" s="76"/>
      <c r="C5" s="76"/>
      <c r="D5" s="76"/>
      <c r="E5" s="76"/>
    </row>
    <row r="6" spans="1:5">
      <c r="A6" s="86" t="s">
        <v>24</v>
      </c>
      <c r="B6" s="86"/>
      <c r="C6" s="86"/>
      <c r="D6" s="86"/>
      <c r="E6" s="86"/>
    </row>
    <row r="7" spans="1:5">
      <c r="A7" s="80" t="s">
        <v>1</v>
      </c>
      <c r="B7" s="80"/>
      <c r="C7" s="80"/>
      <c r="D7" s="80"/>
      <c r="E7" s="80"/>
    </row>
    <row r="8" spans="1:5" ht="17.25" customHeight="1">
      <c r="A8" s="76" t="s">
        <v>45</v>
      </c>
      <c r="B8" s="76"/>
      <c r="C8" s="76"/>
      <c r="D8" s="76"/>
      <c r="E8" s="76"/>
    </row>
    <row r="9" spans="1:5" ht="24" customHeight="1">
      <c r="A9" s="80" t="s">
        <v>14</v>
      </c>
      <c r="B9" s="81"/>
      <c r="C9" s="81"/>
      <c r="D9" s="81"/>
      <c r="E9" s="81"/>
    </row>
    <row r="10" spans="1:5" ht="27.6" customHeight="1">
      <c r="A10" s="76" t="s">
        <v>43</v>
      </c>
      <c r="B10" s="76"/>
      <c r="C10" s="76"/>
      <c r="D10" s="76"/>
      <c r="E10" s="76"/>
    </row>
    <row r="11" spans="1:5" ht="13.15" customHeight="1">
      <c r="A11" s="80" t="s">
        <v>15</v>
      </c>
      <c r="B11" s="81"/>
      <c r="C11" s="81"/>
      <c r="D11" s="81"/>
      <c r="E11" s="81"/>
    </row>
    <row r="12" spans="1:5" ht="16.5" customHeight="1">
      <c r="A12" s="76" t="s">
        <v>21</v>
      </c>
      <c r="B12" s="76"/>
      <c r="C12" s="76"/>
      <c r="D12" s="76"/>
      <c r="E12" s="76"/>
    </row>
    <row r="13" spans="1:5" ht="13.9" customHeight="1">
      <c r="A13" s="80" t="s">
        <v>2</v>
      </c>
      <c r="B13" s="81"/>
      <c r="C13" s="81"/>
      <c r="D13" s="81"/>
      <c r="E13" s="81"/>
    </row>
    <row r="14" spans="1:5" ht="17.25" customHeight="1">
      <c r="A14" s="76" t="s">
        <v>22</v>
      </c>
      <c r="B14" s="76"/>
      <c r="C14" s="76"/>
      <c r="D14" s="76"/>
      <c r="E14" s="76"/>
    </row>
    <row r="15" spans="1:5" ht="13.9" customHeight="1">
      <c r="A15" s="80" t="s">
        <v>16</v>
      </c>
      <c r="B15" s="81"/>
      <c r="C15" s="81"/>
      <c r="D15" s="81"/>
      <c r="E15" s="81"/>
    </row>
    <row r="16" spans="1:5" ht="31.5" customHeight="1">
      <c r="A16" s="76" t="s">
        <v>17</v>
      </c>
      <c r="B16" s="76"/>
      <c r="C16" s="76"/>
      <c r="D16" s="76"/>
      <c r="E16" s="76"/>
    </row>
    <row r="17" spans="1:7" ht="63" customHeight="1">
      <c r="A17" s="76" t="s">
        <v>25</v>
      </c>
      <c r="B17" s="76"/>
      <c r="C17" s="76"/>
      <c r="D17" s="76"/>
      <c r="E17" s="76"/>
    </row>
    <row r="18" spans="1:7" ht="36" customHeight="1">
      <c r="A18" s="79" t="s">
        <v>26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2">
        <v>4391.8999999999996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4" t="s">
        <v>40</v>
      </c>
      <c r="B21" s="8" t="s">
        <v>39</v>
      </c>
      <c r="C21" s="3" t="s">
        <v>4</v>
      </c>
      <c r="D21" s="3">
        <v>12.95</v>
      </c>
      <c r="E21" s="7">
        <f>D21*F19*G19</f>
        <v>170625.31499999997</v>
      </c>
      <c r="G21" s="13"/>
    </row>
    <row r="22" spans="1:7" ht="45">
      <c r="A22" s="6" t="s">
        <v>51</v>
      </c>
      <c r="B22" s="8" t="s">
        <v>29</v>
      </c>
      <c r="C22" s="3" t="s">
        <v>4</v>
      </c>
      <c r="D22" s="3"/>
      <c r="E22" s="7">
        <f>2585.82*3</f>
        <v>7757.4600000000009</v>
      </c>
      <c r="G22" s="13"/>
    </row>
    <row r="23" spans="1:7" ht="25.5">
      <c r="A23" s="6" t="s">
        <v>41</v>
      </c>
      <c r="B23" s="18" t="s">
        <v>42</v>
      </c>
      <c r="C23" s="3" t="s">
        <v>34</v>
      </c>
      <c r="D23" s="3"/>
      <c r="E23" s="2">
        <v>539.41999999999996</v>
      </c>
      <c r="G23" s="13"/>
    </row>
    <row r="24" spans="1:7">
      <c r="A24" s="6" t="s">
        <v>38</v>
      </c>
      <c r="B24" s="8" t="s">
        <v>23</v>
      </c>
      <c r="C24" s="3" t="s">
        <v>4</v>
      </c>
      <c r="D24" s="3">
        <v>5</v>
      </c>
      <c r="E24" s="7">
        <f>D24*F19*G19</f>
        <v>65878.5</v>
      </c>
      <c r="G24" s="13"/>
    </row>
    <row r="25" spans="1:7">
      <c r="A25" s="6" t="s">
        <v>47</v>
      </c>
      <c r="B25" s="8" t="s">
        <v>29</v>
      </c>
      <c r="C25" s="3" t="s">
        <v>34</v>
      </c>
      <c r="D25" s="3"/>
      <c r="E25" s="7">
        <v>7677.62</v>
      </c>
      <c r="G25" s="13"/>
    </row>
    <row r="26" spans="1:7">
      <c r="A26" s="6" t="s">
        <v>48</v>
      </c>
      <c r="B26" s="8" t="s">
        <v>29</v>
      </c>
      <c r="C26" s="3" t="s">
        <v>34</v>
      </c>
      <c r="D26" s="3"/>
      <c r="E26" s="7">
        <v>8798</v>
      </c>
      <c r="G26" s="13"/>
    </row>
    <row r="27" spans="1:7">
      <c r="A27" s="6" t="s">
        <v>49</v>
      </c>
      <c r="B27" s="8" t="s">
        <v>29</v>
      </c>
      <c r="C27" s="3" t="s">
        <v>34</v>
      </c>
      <c r="D27" s="3"/>
      <c r="E27" s="7">
        <v>2720.76</v>
      </c>
      <c r="G27" s="13"/>
    </row>
    <row r="28" spans="1:7">
      <c r="A28" s="6" t="s">
        <v>28</v>
      </c>
      <c r="B28" s="8" t="s">
        <v>29</v>
      </c>
      <c r="C28" s="3" t="s">
        <v>34</v>
      </c>
      <c r="D28" s="3"/>
      <c r="E28" s="7">
        <v>2064.7800000000002</v>
      </c>
      <c r="G28" s="13"/>
    </row>
    <row r="29" spans="1:7" ht="30">
      <c r="A29" s="31" t="s">
        <v>54</v>
      </c>
      <c r="B29" s="8" t="s">
        <v>56</v>
      </c>
      <c r="C29" s="3" t="s">
        <v>50</v>
      </c>
      <c r="D29" s="3">
        <v>8</v>
      </c>
      <c r="E29" s="28">
        <f>D29*218.47</f>
        <v>1747.76</v>
      </c>
      <c r="G29" s="13"/>
    </row>
    <row r="30" spans="1:7">
      <c r="A30" s="32" t="s">
        <v>55</v>
      </c>
      <c r="B30" s="26" t="s">
        <v>57</v>
      </c>
      <c r="C30" s="27" t="s">
        <v>50</v>
      </c>
      <c r="D30" s="26">
        <v>8</v>
      </c>
      <c r="E30" s="28">
        <f>D30*218.47</f>
        <v>1747.76</v>
      </c>
      <c r="G30" s="13"/>
    </row>
    <row r="31" spans="1:7" s="10" customFormat="1" ht="14.25">
      <c r="A31" s="19" t="s">
        <v>27</v>
      </c>
      <c r="B31" s="20"/>
      <c r="C31" s="21"/>
      <c r="D31" s="21"/>
      <c r="E31" s="9">
        <f>SUM(E21:E30)</f>
        <v>269557.375</v>
      </c>
    </row>
    <row r="32" spans="1:7" ht="45.75" customHeight="1">
      <c r="A32" s="75" t="s">
        <v>58</v>
      </c>
      <c r="B32" s="75"/>
      <c r="C32" s="75"/>
      <c r="D32" s="75"/>
      <c r="E32" s="75"/>
    </row>
    <row r="33" spans="1:8" ht="32.25" customHeight="1">
      <c r="A33" s="76" t="s">
        <v>20</v>
      </c>
      <c r="B33" s="76"/>
      <c r="C33" s="76"/>
      <c r="D33" s="76"/>
      <c r="E33" s="76"/>
    </row>
    <row r="34" spans="1:8" ht="15.75" customHeight="1">
      <c r="A34" s="76" t="s">
        <v>19</v>
      </c>
      <c r="B34" s="76"/>
      <c r="C34" s="76"/>
      <c r="D34" s="76"/>
      <c r="E34" s="76"/>
      <c r="F34" s="10"/>
      <c r="G34" s="10"/>
      <c r="H34" s="11"/>
    </row>
    <row r="35" spans="1:8" ht="36.75" customHeight="1">
      <c r="A35" s="76" t="s">
        <v>31</v>
      </c>
      <c r="B35" s="76"/>
      <c r="C35" s="76"/>
      <c r="D35" s="76"/>
      <c r="E35" s="76"/>
    </row>
    <row r="36" spans="1:8">
      <c r="A36" s="77" t="s">
        <v>5</v>
      </c>
      <c r="B36" s="77"/>
      <c r="C36" s="77"/>
      <c r="D36" s="77"/>
      <c r="E36" s="77"/>
    </row>
    <row r="37" spans="1:8" ht="15" customHeight="1">
      <c r="A37" s="78" t="s">
        <v>30</v>
      </c>
      <c r="B37" s="78"/>
      <c r="C37" s="78"/>
      <c r="D37" s="78"/>
      <c r="E37" s="4"/>
    </row>
    <row r="38" spans="1:8">
      <c r="B38" s="73" t="s">
        <v>18</v>
      </c>
      <c r="C38" s="73"/>
      <c r="D38" s="73"/>
      <c r="E38" s="5" t="s">
        <v>6</v>
      </c>
    </row>
    <row r="39" spans="1:8">
      <c r="A39" s="24"/>
      <c r="B39" s="24"/>
      <c r="C39" s="24"/>
      <c r="D39" s="24"/>
      <c r="E39" s="24"/>
    </row>
    <row r="40" spans="1:8">
      <c r="A40" s="74" t="s">
        <v>46</v>
      </c>
      <c r="B40" s="74"/>
      <c r="C40" s="74"/>
      <c r="D40" s="74"/>
      <c r="E40" s="4"/>
    </row>
    <row r="41" spans="1:8">
      <c r="B41" s="73" t="s">
        <v>18</v>
      </c>
      <c r="C41" s="73"/>
      <c r="D41" s="73"/>
      <c r="E41" s="5" t="s">
        <v>6</v>
      </c>
    </row>
    <row r="42" spans="1:8">
      <c r="A42" s="2" t="s">
        <v>35</v>
      </c>
    </row>
    <row r="43" spans="1:8">
      <c r="A43" s="10" t="s">
        <v>32</v>
      </c>
    </row>
    <row r="44" spans="1:8" ht="15.75">
      <c r="A44" s="1" t="s">
        <v>37</v>
      </c>
      <c r="B44" s="23">
        <v>-11087.75</v>
      </c>
    </row>
    <row r="45" spans="1:8" ht="27.6" customHeight="1">
      <c r="A45" s="25" t="s">
        <v>59</v>
      </c>
      <c r="B45" s="12"/>
    </row>
    <row r="46" spans="1:8">
      <c r="A46" s="2" t="s">
        <v>33</v>
      </c>
      <c r="B46" s="12">
        <f>272308.21-298.38</f>
        <v>272009.83</v>
      </c>
    </row>
    <row r="47" spans="1:8" ht="30">
      <c r="A47" s="17" t="s">
        <v>44</v>
      </c>
      <c r="B47" s="12">
        <f>330*3</f>
        <v>990</v>
      </c>
    </row>
    <row r="48" spans="1:8" ht="30">
      <c r="A48" s="25" t="s">
        <v>36</v>
      </c>
      <c r="B48" s="12">
        <f>E31</f>
        <v>269557.375</v>
      </c>
    </row>
    <row r="49" spans="1:2" ht="15.75">
      <c r="A49" s="1" t="s">
        <v>60</v>
      </c>
      <c r="B49" s="22">
        <f>B44+B46+B47-B48</f>
        <v>-7645.2949999999837</v>
      </c>
    </row>
  </sheetData>
  <mergeCells count="28">
    <mergeCell ref="A7:E7"/>
    <mergeCell ref="A1:E1"/>
    <mergeCell ref="A2:E2"/>
    <mergeCell ref="A3:E3"/>
    <mergeCell ref="A5:E5"/>
    <mergeCell ref="A6:E6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40:D40"/>
    <mergeCell ref="B41:D41"/>
    <mergeCell ref="A32:E32"/>
    <mergeCell ref="A33:E33"/>
    <mergeCell ref="A34:E34"/>
    <mergeCell ref="A35:E35"/>
    <mergeCell ref="A36:E36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A28" sqref="A28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61</v>
      </c>
      <c r="B3" s="85"/>
      <c r="C3" s="85"/>
      <c r="D3" s="85"/>
      <c r="E3" s="85"/>
    </row>
    <row r="4" spans="1:5" s="1" customFormat="1" ht="17.25" customHeight="1">
      <c r="A4" s="15" t="s">
        <v>13</v>
      </c>
      <c r="B4" s="16"/>
      <c r="C4" s="16"/>
      <c r="D4" s="87" t="s">
        <v>62</v>
      </c>
      <c r="E4" s="87"/>
    </row>
    <row r="5" spans="1:5">
      <c r="A5" s="76" t="s">
        <v>0</v>
      </c>
      <c r="B5" s="76"/>
      <c r="C5" s="76"/>
      <c r="D5" s="76"/>
      <c r="E5" s="76"/>
    </row>
    <row r="6" spans="1:5">
      <c r="A6" s="86" t="s">
        <v>24</v>
      </c>
      <c r="B6" s="86"/>
      <c r="C6" s="86"/>
      <c r="D6" s="86"/>
      <c r="E6" s="86"/>
    </row>
    <row r="7" spans="1:5">
      <c r="A7" s="80" t="s">
        <v>1</v>
      </c>
      <c r="B7" s="80"/>
      <c r="C7" s="80"/>
      <c r="D7" s="80"/>
      <c r="E7" s="80"/>
    </row>
    <row r="8" spans="1:5" ht="17.25" customHeight="1">
      <c r="A8" s="76" t="s">
        <v>45</v>
      </c>
      <c r="B8" s="76"/>
      <c r="C8" s="76"/>
      <c r="D8" s="76"/>
      <c r="E8" s="76"/>
    </row>
    <row r="9" spans="1:5" ht="24" customHeight="1">
      <c r="A9" s="80" t="s">
        <v>14</v>
      </c>
      <c r="B9" s="81"/>
      <c r="C9" s="81"/>
      <c r="D9" s="81"/>
      <c r="E9" s="81"/>
    </row>
    <row r="10" spans="1:5" ht="27.6" customHeight="1">
      <c r="A10" s="76" t="s">
        <v>43</v>
      </c>
      <c r="B10" s="76"/>
      <c r="C10" s="76"/>
      <c r="D10" s="76"/>
      <c r="E10" s="76"/>
    </row>
    <row r="11" spans="1:5" ht="13.15" customHeight="1">
      <c r="A11" s="80" t="s">
        <v>15</v>
      </c>
      <c r="B11" s="81"/>
      <c r="C11" s="81"/>
      <c r="D11" s="81"/>
      <c r="E11" s="81"/>
    </row>
    <row r="12" spans="1:5" ht="16.5" customHeight="1">
      <c r="A12" s="76" t="s">
        <v>21</v>
      </c>
      <c r="B12" s="76"/>
      <c r="C12" s="76"/>
      <c r="D12" s="76"/>
      <c r="E12" s="76"/>
    </row>
    <row r="13" spans="1:5" ht="13.9" customHeight="1">
      <c r="A13" s="80" t="s">
        <v>2</v>
      </c>
      <c r="B13" s="81"/>
      <c r="C13" s="81"/>
      <c r="D13" s="81"/>
      <c r="E13" s="81"/>
    </row>
    <row r="14" spans="1:5" ht="17.25" customHeight="1">
      <c r="A14" s="76" t="s">
        <v>22</v>
      </c>
      <c r="B14" s="76"/>
      <c r="C14" s="76"/>
      <c r="D14" s="76"/>
      <c r="E14" s="76"/>
    </row>
    <row r="15" spans="1:5" ht="13.9" customHeight="1">
      <c r="A15" s="80" t="s">
        <v>16</v>
      </c>
      <c r="B15" s="81"/>
      <c r="C15" s="81"/>
      <c r="D15" s="81"/>
      <c r="E15" s="81"/>
    </row>
    <row r="16" spans="1:5" ht="31.5" customHeight="1">
      <c r="A16" s="76" t="s">
        <v>17</v>
      </c>
      <c r="B16" s="76"/>
      <c r="C16" s="76"/>
      <c r="D16" s="76"/>
      <c r="E16" s="76"/>
    </row>
    <row r="17" spans="1:7" ht="63" customHeight="1">
      <c r="A17" s="76" t="s">
        <v>25</v>
      </c>
      <c r="B17" s="76"/>
      <c r="C17" s="76"/>
      <c r="D17" s="76"/>
      <c r="E17" s="76"/>
    </row>
    <row r="18" spans="1:7" ht="36" customHeight="1">
      <c r="A18" s="79" t="s">
        <v>26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2">
        <v>4391.8999999999996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4" t="s">
        <v>40</v>
      </c>
      <c r="B21" s="8" t="s">
        <v>39</v>
      </c>
      <c r="C21" s="3" t="s">
        <v>4</v>
      </c>
      <c r="D21" s="3">
        <v>12.95</v>
      </c>
      <c r="E21" s="7">
        <f>D21*F19*G19</f>
        <v>170625.31499999997</v>
      </c>
      <c r="G21" s="13"/>
    </row>
    <row r="22" spans="1:7" ht="25.5">
      <c r="A22" s="6" t="s">
        <v>41</v>
      </c>
      <c r="B22" s="18" t="s">
        <v>42</v>
      </c>
      <c r="C22" s="3" t="s">
        <v>34</v>
      </c>
      <c r="D22" s="3"/>
      <c r="E22" s="40">
        <v>0</v>
      </c>
      <c r="G22" s="13"/>
    </row>
    <row r="23" spans="1:7">
      <c r="A23" s="6" t="s">
        <v>38</v>
      </c>
      <c r="B23" s="8" t="s">
        <v>23</v>
      </c>
      <c r="C23" s="3" t="s">
        <v>4</v>
      </c>
      <c r="D23" s="3">
        <v>5</v>
      </c>
      <c r="E23" s="7">
        <f>D23*F19*G19</f>
        <v>65878.5</v>
      </c>
      <c r="G23" s="13"/>
    </row>
    <row r="24" spans="1:7">
      <c r="A24" s="6" t="s">
        <v>47</v>
      </c>
      <c r="B24" s="8" t="s">
        <v>63</v>
      </c>
      <c r="C24" s="3" t="s">
        <v>34</v>
      </c>
      <c r="D24" s="3"/>
      <c r="E24" s="7">
        <v>12467.26</v>
      </c>
      <c r="G24" s="13"/>
    </row>
    <row r="25" spans="1:7">
      <c r="A25" s="6" t="s">
        <v>48</v>
      </c>
      <c r="B25" s="8" t="s">
        <v>63</v>
      </c>
      <c r="C25" s="3" t="s">
        <v>34</v>
      </c>
      <c r="D25" s="3"/>
      <c r="E25" s="7">
        <v>8208.64</v>
      </c>
      <c r="G25" s="13"/>
    </row>
    <row r="26" spans="1:7">
      <c r="A26" s="6" t="s">
        <v>49</v>
      </c>
      <c r="B26" s="8" t="s">
        <v>63</v>
      </c>
      <c r="C26" s="3" t="s">
        <v>34</v>
      </c>
      <c r="D26" s="3"/>
      <c r="E26" s="7">
        <v>2720.76</v>
      </c>
      <c r="G26" s="13"/>
    </row>
    <row r="27" spans="1:7">
      <c r="A27" s="6" t="s">
        <v>28</v>
      </c>
      <c r="B27" s="8" t="s">
        <v>63</v>
      </c>
      <c r="C27" s="3" t="s">
        <v>34</v>
      </c>
      <c r="D27" s="3"/>
      <c r="E27" s="7">
        <v>1931.65</v>
      </c>
      <c r="G27" s="13"/>
    </row>
    <row r="28" spans="1:7" ht="30">
      <c r="A28" s="35" t="s">
        <v>123</v>
      </c>
      <c r="B28" s="8" t="s">
        <v>66</v>
      </c>
      <c r="C28" s="3" t="s">
        <v>34</v>
      </c>
      <c r="D28" s="3"/>
      <c r="E28" s="28">
        <v>93226.11</v>
      </c>
      <c r="G28" s="13"/>
    </row>
    <row r="29" spans="1:7" ht="30">
      <c r="A29" s="32" t="s">
        <v>67</v>
      </c>
      <c r="B29" s="37" t="s">
        <v>65</v>
      </c>
      <c r="C29" s="38" t="s">
        <v>34</v>
      </c>
      <c r="D29" s="38"/>
      <c r="E29" s="39">
        <v>4770.3999999999996</v>
      </c>
      <c r="G29" s="13"/>
    </row>
    <row r="30" spans="1:7">
      <c r="A30" s="32" t="s">
        <v>68</v>
      </c>
      <c r="B30" s="37" t="s">
        <v>65</v>
      </c>
      <c r="C30" s="38" t="s">
        <v>34</v>
      </c>
      <c r="D30" s="38"/>
      <c r="E30" s="39">
        <v>2746.7</v>
      </c>
      <c r="G30" s="13"/>
    </row>
    <row r="31" spans="1:7">
      <c r="A31" s="36" t="s">
        <v>64</v>
      </c>
      <c r="B31" s="26" t="s">
        <v>65</v>
      </c>
      <c r="C31" s="27" t="s">
        <v>50</v>
      </c>
      <c r="D31" s="26">
        <v>4</v>
      </c>
      <c r="E31" s="28">
        <f>D31*218.47</f>
        <v>873.88</v>
      </c>
      <c r="G31" s="13"/>
    </row>
    <row r="32" spans="1:7" s="10" customFormat="1" ht="14.25">
      <c r="A32" s="19" t="s">
        <v>27</v>
      </c>
      <c r="B32" s="20"/>
      <c r="C32" s="21"/>
      <c r="D32" s="21"/>
      <c r="E32" s="9">
        <f>SUM(E21:E31)</f>
        <v>363449.21500000003</v>
      </c>
    </row>
    <row r="33" spans="1:8" ht="45.75" customHeight="1">
      <c r="A33" s="75" t="s">
        <v>70</v>
      </c>
      <c r="B33" s="75"/>
      <c r="C33" s="75"/>
      <c r="D33" s="75"/>
      <c r="E33" s="75"/>
    </row>
    <row r="34" spans="1:8" ht="32.25" customHeight="1">
      <c r="A34" s="76" t="s">
        <v>20</v>
      </c>
      <c r="B34" s="76"/>
      <c r="C34" s="76"/>
      <c r="D34" s="76"/>
      <c r="E34" s="76"/>
    </row>
    <row r="35" spans="1:8" ht="15.75" customHeight="1">
      <c r="A35" s="76" t="s">
        <v>19</v>
      </c>
      <c r="B35" s="76"/>
      <c r="C35" s="76"/>
      <c r="D35" s="76"/>
      <c r="E35" s="76"/>
      <c r="F35" s="10"/>
      <c r="G35" s="10"/>
      <c r="H35" s="11"/>
    </row>
    <row r="36" spans="1:8" ht="36.75" customHeight="1">
      <c r="A36" s="76" t="s">
        <v>31</v>
      </c>
      <c r="B36" s="76"/>
      <c r="C36" s="76"/>
      <c r="D36" s="76"/>
      <c r="E36" s="76"/>
    </row>
    <row r="37" spans="1:8">
      <c r="A37" s="77" t="s">
        <v>5</v>
      </c>
      <c r="B37" s="77"/>
      <c r="C37" s="77"/>
      <c r="D37" s="77"/>
      <c r="E37" s="77"/>
    </row>
    <row r="38" spans="1:8" ht="15" customHeight="1">
      <c r="A38" s="78" t="s">
        <v>30</v>
      </c>
      <c r="B38" s="78"/>
      <c r="C38" s="78"/>
      <c r="D38" s="78"/>
      <c r="E38" s="4"/>
    </row>
    <row r="39" spans="1:8">
      <c r="B39" s="73" t="s">
        <v>18</v>
      </c>
      <c r="C39" s="73"/>
      <c r="D39" s="73"/>
      <c r="E39" s="5" t="s">
        <v>6</v>
      </c>
    </row>
    <row r="40" spans="1:8">
      <c r="A40" s="30"/>
      <c r="B40" s="30"/>
      <c r="C40" s="30"/>
      <c r="D40" s="30"/>
      <c r="E40" s="30"/>
    </row>
    <row r="41" spans="1:8">
      <c r="A41" s="74" t="s">
        <v>46</v>
      </c>
      <c r="B41" s="74"/>
      <c r="C41" s="74"/>
      <c r="D41" s="74"/>
      <c r="E41" s="4"/>
    </row>
    <row r="42" spans="1:8">
      <c r="B42" s="73" t="s">
        <v>18</v>
      </c>
      <c r="C42" s="73"/>
      <c r="D42" s="73"/>
      <c r="E42" s="5" t="s">
        <v>6</v>
      </c>
    </row>
    <row r="43" spans="1:8">
      <c r="A43" s="2" t="s">
        <v>35</v>
      </c>
    </row>
    <row r="44" spans="1:8">
      <c r="A44" s="10" t="s">
        <v>32</v>
      </c>
    </row>
    <row r="45" spans="1:8" ht="15.75">
      <c r="A45" s="1" t="s">
        <v>37</v>
      </c>
      <c r="B45" s="23">
        <f>'1кв'!B49</f>
        <v>-7645.2949999999837</v>
      </c>
    </row>
    <row r="46" spans="1:8" ht="27.6" customHeight="1">
      <c r="A46" s="29" t="s">
        <v>69</v>
      </c>
      <c r="B46" s="12"/>
    </row>
    <row r="47" spans="1:8">
      <c r="A47" s="2" t="s">
        <v>33</v>
      </c>
      <c r="B47" s="12">
        <f>270587.24-30.08</f>
        <v>270557.15999999997</v>
      </c>
    </row>
    <row r="48" spans="1:8" ht="30">
      <c r="A48" s="17" t="s">
        <v>44</v>
      </c>
      <c r="B48" s="12">
        <f>330*3</f>
        <v>990</v>
      </c>
    </row>
    <row r="49" spans="1:2" ht="30">
      <c r="A49" s="29" t="s">
        <v>36</v>
      </c>
      <c r="B49" s="12">
        <f>E32</f>
        <v>363449.21500000003</v>
      </c>
    </row>
    <row r="50" spans="1:2" ht="15.75">
      <c r="A50" s="1" t="s">
        <v>60</v>
      </c>
      <c r="B50" s="22">
        <f>B45+B47+B48-B49</f>
        <v>-99547.350000000035</v>
      </c>
    </row>
  </sheetData>
  <mergeCells count="28">
    <mergeCell ref="A38:D38"/>
    <mergeCell ref="B39:D39"/>
    <mergeCell ref="A41:D41"/>
    <mergeCell ref="B42:D42"/>
    <mergeCell ref="A19:E19"/>
    <mergeCell ref="A33:E33"/>
    <mergeCell ref="A34:E34"/>
    <mergeCell ref="A35:E35"/>
    <mergeCell ref="A36:E36"/>
    <mergeCell ref="A37:E37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2" zoomScaleSheetLayoutView="100" workbookViewId="0">
      <selection activeCell="A31" sqref="A31:E31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71</v>
      </c>
      <c r="B3" s="85"/>
      <c r="C3" s="85"/>
      <c r="D3" s="85"/>
      <c r="E3" s="85"/>
    </row>
    <row r="4" spans="1:5" s="1" customFormat="1" ht="17.25" customHeight="1">
      <c r="A4" s="15" t="s">
        <v>13</v>
      </c>
      <c r="B4" s="16"/>
      <c r="C4" s="16"/>
      <c r="D4" s="87" t="s">
        <v>72</v>
      </c>
      <c r="E4" s="87"/>
    </row>
    <row r="5" spans="1:5">
      <c r="A5" s="76" t="s">
        <v>0</v>
      </c>
      <c r="B5" s="76"/>
      <c r="C5" s="76"/>
      <c r="D5" s="76"/>
      <c r="E5" s="76"/>
    </row>
    <row r="6" spans="1:5">
      <c r="A6" s="86" t="s">
        <v>24</v>
      </c>
      <c r="B6" s="86"/>
      <c r="C6" s="86"/>
      <c r="D6" s="86"/>
      <c r="E6" s="86"/>
    </row>
    <row r="7" spans="1:5">
      <c r="A7" s="80" t="s">
        <v>1</v>
      </c>
      <c r="B7" s="80"/>
      <c r="C7" s="80"/>
      <c r="D7" s="80"/>
      <c r="E7" s="80"/>
    </row>
    <row r="8" spans="1:5" ht="17.25" customHeight="1">
      <c r="A8" s="76" t="s">
        <v>45</v>
      </c>
      <c r="B8" s="76"/>
      <c r="C8" s="76"/>
      <c r="D8" s="76"/>
      <c r="E8" s="76"/>
    </row>
    <row r="9" spans="1:5" ht="24" customHeight="1">
      <c r="A9" s="80" t="s">
        <v>14</v>
      </c>
      <c r="B9" s="81"/>
      <c r="C9" s="81"/>
      <c r="D9" s="81"/>
      <c r="E9" s="81"/>
    </row>
    <row r="10" spans="1:5" ht="27.6" customHeight="1">
      <c r="A10" s="76" t="s">
        <v>43</v>
      </c>
      <c r="B10" s="76"/>
      <c r="C10" s="76"/>
      <c r="D10" s="76"/>
      <c r="E10" s="76"/>
    </row>
    <row r="11" spans="1:5" ht="13.15" customHeight="1">
      <c r="A11" s="80" t="s">
        <v>15</v>
      </c>
      <c r="B11" s="81"/>
      <c r="C11" s="81"/>
      <c r="D11" s="81"/>
      <c r="E11" s="81"/>
    </row>
    <row r="12" spans="1:5" ht="16.5" customHeight="1">
      <c r="A12" s="76" t="s">
        <v>21</v>
      </c>
      <c r="B12" s="76"/>
      <c r="C12" s="76"/>
      <c r="D12" s="76"/>
      <c r="E12" s="76"/>
    </row>
    <row r="13" spans="1:5" ht="13.9" customHeight="1">
      <c r="A13" s="80" t="s">
        <v>2</v>
      </c>
      <c r="B13" s="81"/>
      <c r="C13" s="81"/>
      <c r="D13" s="81"/>
      <c r="E13" s="81"/>
    </row>
    <row r="14" spans="1:5" ht="17.25" customHeight="1">
      <c r="A14" s="76" t="s">
        <v>22</v>
      </c>
      <c r="B14" s="76"/>
      <c r="C14" s="76"/>
      <c r="D14" s="76"/>
      <c r="E14" s="76"/>
    </row>
    <row r="15" spans="1:5" ht="13.9" customHeight="1">
      <c r="A15" s="80" t="s">
        <v>16</v>
      </c>
      <c r="B15" s="81"/>
      <c r="C15" s="81"/>
      <c r="D15" s="81"/>
      <c r="E15" s="81"/>
    </row>
    <row r="16" spans="1:5" ht="31.5" customHeight="1">
      <c r="A16" s="76" t="s">
        <v>17</v>
      </c>
      <c r="B16" s="76"/>
      <c r="C16" s="76"/>
      <c r="D16" s="76"/>
      <c r="E16" s="76"/>
    </row>
    <row r="17" spans="1:7" ht="63" customHeight="1">
      <c r="A17" s="76" t="s">
        <v>25</v>
      </c>
      <c r="B17" s="76"/>
      <c r="C17" s="76"/>
      <c r="D17" s="76"/>
      <c r="E17" s="76"/>
    </row>
    <row r="18" spans="1:7" ht="36" customHeight="1">
      <c r="A18" s="79" t="s">
        <v>26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2">
        <v>4391.8999999999996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4" t="s">
        <v>40</v>
      </c>
      <c r="B21" s="8" t="s">
        <v>39</v>
      </c>
      <c r="C21" s="3" t="s">
        <v>4</v>
      </c>
      <c r="D21" s="3">
        <v>13.99</v>
      </c>
      <c r="E21" s="7">
        <f>D21*F19*G19</f>
        <v>184328.04300000001</v>
      </c>
      <c r="G21" s="13"/>
    </row>
    <row r="22" spans="1:7" ht="25.5">
      <c r="A22" s="6" t="s">
        <v>41</v>
      </c>
      <c r="B22" s="18" t="s">
        <v>42</v>
      </c>
      <c r="C22" s="3" t="s">
        <v>34</v>
      </c>
      <c r="D22" s="3"/>
      <c r="E22" s="40">
        <v>0</v>
      </c>
      <c r="G22" s="13"/>
    </row>
    <row r="23" spans="1:7">
      <c r="A23" s="6" t="s">
        <v>38</v>
      </c>
      <c r="B23" s="8" t="s">
        <v>23</v>
      </c>
      <c r="C23" s="3" t="s">
        <v>4</v>
      </c>
      <c r="D23" s="3">
        <v>5.42</v>
      </c>
      <c r="E23" s="7">
        <f>D23*F19*G19</f>
        <v>71412.293999999994</v>
      </c>
      <c r="G23" s="13"/>
    </row>
    <row r="24" spans="1:7">
      <c r="A24" s="6" t="s">
        <v>47</v>
      </c>
      <c r="B24" s="8" t="s">
        <v>73</v>
      </c>
      <c r="C24" s="3" t="s">
        <v>34</v>
      </c>
      <c r="D24" s="3"/>
      <c r="E24" s="7">
        <v>10197.35</v>
      </c>
      <c r="G24" s="13"/>
    </row>
    <row r="25" spans="1:7">
      <c r="A25" s="6" t="s">
        <v>48</v>
      </c>
      <c r="B25" s="8" t="s">
        <v>73</v>
      </c>
      <c r="C25" s="3" t="s">
        <v>34</v>
      </c>
      <c r="D25" s="3"/>
      <c r="E25" s="7">
        <v>8726.4500000000007</v>
      </c>
      <c r="G25" s="13"/>
    </row>
    <row r="26" spans="1:7">
      <c r="A26" s="6" t="s">
        <v>49</v>
      </c>
      <c r="B26" s="8" t="s">
        <v>73</v>
      </c>
      <c r="C26" s="3" t="s">
        <v>34</v>
      </c>
      <c r="D26" s="3"/>
      <c r="E26" s="7">
        <v>8222.5</v>
      </c>
      <c r="G26" s="13"/>
    </row>
    <row r="27" spans="1:7">
      <c r="A27" s="6" t="s">
        <v>28</v>
      </c>
      <c r="B27" s="8" t="s">
        <v>73</v>
      </c>
      <c r="C27" s="3" t="s">
        <v>34</v>
      </c>
      <c r="D27" s="3"/>
      <c r="E27" s="7">
        <v>1978.38</v>
      </c>
      <c r="G27" s="13"/>
    </row>
    <row r="28" spans="1:7" ht="18" customHeight="1">
      <c r="A28" s="43" t="s">
        <v>74</v>
      </c>
      <c r="B28" s="37" t="s">
        <v>76</v>
      </c>
      <c r="C28" s="38" t="s">
        <v>34</v>
      </c>
      <c r="D28" s="44">
        <v>4</v>
      </c>
      <c r="E28" s="28">
        <f t="shared" ref="E28:E29" si="0">D28*235.95</f>
        <v>943.8</v>
      </c>
      <c r="G28" s="13"/>
    </row>
    <row r="29" spans="1:7">
      <c r="A29" s="43" t="s">
        <v>75</v>
      </c>
      <c r="B29" s="37" t="s">
        <v>77</v>
      </c>
      <c r="C29" s="38" t="s">
        <v>34</v>
      </c>
      <c r="D29" s="45">
        <v>1.5</v>
      </c>
      <c r="E29" s="28">
        <f t="shared" si="0"/>
        <v>353.92499999999995</v>
      </c>
      <c r="G29" s="13"/>
    </row>
    <row r="30" spans="1:7" s="10" customFormat="1" ht="14.25">
      <c r="A30" s="19" t="s">
        <v>27</v>
      </c>
      <c r="B30" s="20"/>
      <c r="C30" s="21"/>
      <c r="D30" s="21"/>
      <c r="E30" s="9">
        <f>SUM(E21:E29)</f>
        <v>286162.74199999997</v>
      </c>
    </row>
    <row r="31" spans="1:7" ht="45.75" customHeight="1">
      <c r="A31" s="88" t="s">
        <v>79</v>
      </c>
      <c r="B31" s="88"/>
      <c r="C31" s="88"/>
      <c r="D31" s="88"/>
      <c r="E31" s="88"/>
    </row>
    <row r="32" spans="1:7" ht="32.25" customHeight="1">
      <c r="A32" s="76" t="s">
        <v>20</v>
      </c>
      <c r="B32" s="76"/>
      <c r="C32" s="76"/>
      <c r="D32" s="76"/>
      <c r="E32" s="76"/>
    </row>
    <row r="33" spans="1:8" ht="15.75" customHeight="1">
      <c r="A33" s="76" t="s">
        <v>19</v>
      </c>
      <c r="B33" s="76"/>
      <c r="C33" s="76"/>
      <c r="D33" s="76"/>
      <c r="E33" s="76"/>
      <c r="F33" s="10"/>
      <c r="G33" s="10"/>
      <c r="H33" s="11"/>
    </row>
    <row r="34" spans="1:8" ht="36.75" customHeight="1">
      <c r="A34" s="76" t="s">
        <v>31</v>
      </c>
      <c r="B34" s="76"/>
      <c r="C34" s="76"/>
      <c r="D34" s="76"/>
      <c r="E34" s="76"/>
    </row>
    <row r="35" spans="1:8">
      <c r="A35" s="77" t="s">
        <v>5</v>
      </c>
      <c r="B35" s="77"/>
      <c r="C35" s="77"/>
      <c r="D35" s="77"/>
      <c r="E35" s="77"/>
    </row>
    <row r="36" spans="1:8" ht="15" customHeight="1">
      <c r="A36" s="78" t="s">
        <v>30</v>
      </c>
      <c r="B36" s="78"/>
      <c r="C36" s="78"/>
      <c r="D36" s="78"/>
      <c r="E36" s="4"/>
    </row>
    <row r="37" spans="1:8">
      <c r="B37" s="73" t="s">
        <v>18</v>
      </c>
      <c r="C37" s="73"/>
      <c r="D37" s="73"/>
      <c r="E37" s="5" t="s">
        <v>6</v>
      </c>
    </row>
    <row r="38" spans="1:8">
      <c r="A38" s="34"/>
      <c r="B38" s="34"/>
      <c r="C38" s="34"/>
      <c r="D38" s="34"/>
      <c r="E38" s="34"/>
    </row>
    <row r="39" spans="1:8">
      <c r="A39" s="74" t="s">
        <v>46</v>
      </c>
      <c r="B39" s="74"/>
      <c r="C39" s="74"/>
      <c r="D39" s="74"/>
      <c r="E39" s="4"/>
    </row>
    <row r="40" spans="1:8">
      <c r="B40" s="73" t="s">
        <v>18</v>
      </c>
      <c r="C40" s="73"/>
      <c r="D40" s="73"/>
      <c r="E40" s="5" t="s">
        <v>6</v>
      </c>
    </row>
    <row r="41" spans="1:8">
      <c r="A41" s="2" t="s">
        <v>35</v>
      </c>
    </row>
    <row r="42" spans="1:8">
      <c r="A42" s="10" t="s">
        <v>32</v>
      </c>
    </row>
    <row r="43" spans="1:8" ht="15.75">
      <c r="A43" s="1" t="s">
        <v>37</v>
      </c>
      <c r="B43" s="23">
        <f>'2кв'!B50</f>
        <v>-99547.350000000035</v>
      </c>
    </row>
    <row r="44" spans="1:8" ht="27.6" customHeight="1">
      <c r="A44" s="33" t="s">
        <v>78</v>
      </c>
      <c r="B44" s="12"/>
    </row>
    <row r="45" spans="1:8">
      <c r="A45" s="2" t="s">
        <v>33</v>
      </c>
      <c r="B45" s="12">
        <f>283217.13-195.83</f>
        <v>283021.3</v>
      </c>
    </row>
    <row r="46" spans="1:8" ht="30">
      <c r="A46" s="17" t="s">
        <v>44</v>
      </c>
      <c r="B46" s="12">
        <f>330*3</f>
        <v>990</v>
      </c>
    </row>
    <row r="47" spans="1:8" ht="30">
      <c r="A47" s="33" t="s">
        <v>36</v>
      </c>
      <c r="B47" s="12">
        <f>E30</f>
        <v>286162.74199999997</v>
      </c>
    </row>
    <row r="48" spans="1:8" ht="15.75">
      <c r="A48" s="1" t="s">
        <v>60</v>
      </c>
      <c r="B48" s="22">
        <f>B43+B45+B46-B47</f>
        <v>-101698.79200000002</v>
      </c>
    </row>
  </sheetData>
  <mergeCells count="28">
    <mergeCell ref="A6:E6"/>
    <mergeCell ref="A1:E1"/>
    <mergeCell ref="A2:E2"/>
    <mergeCell ref="A3:E3"/>
    <mergeCell ref="D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36:D36"/>
    <mergeCell ref="B37:D37"/>
    <mergeCell ref="A39:D39"/>
    <mergeCell ref="B40:D40"/>
    <mergeCell ref="A19:E19"/>
    <mergeCell ref="A31:E31"/>
    <mergeCell ref="A32:E32"/>
    <mergeCell ref="A33:E33"/>
    <mergeCell ref="A34:E34"/>
    <mergeCell ref="A35:E3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8" zoomScaleSheetLayoutView="100" workbookViewId="0">
      <selection activeCell="E28" sqref="E28"/>
    </sheetView>
  </sheetViews>
  <sheetFormatPr defaultColWidth="9.140625" defaultRowHeight="1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>
      <c r="A1" s="82" t="s">
        <v>11</v>
      </c>
      <c r="B1" s="82"/>
      <c r="C1" s="82"/>
      <c r="D1" s="82"/>
      <c r="E1" s="82"/>
    </row>
    <row r="2" spans="1:5" ht="33.75" customHeight="1">
      <c r="A2" s="83" t="s">
        <v>12</v>
      </c>
      <c r="B2" s="84"/>
      <c r="C2" s="84"/>
      <c r="D2" s="84"/>
      <c r="E2" s="84"/>
    </row>
    <row r="3" spans="1:5">
      <c r="A3" s="85" t="s">
        <v>80</v>
      </c>
      <c r="B3" s="85"/>
      <c r="C3" s="85"/>
      <c r="D3" s="85"/>
      <c r="E3" s="85"/>
    </row>
    <row r="4" spans="1:5" s="1" customFormat="1" ht="17.25" customHeight="1">
      <c r="A4" s="15" t="s">
        <v>13</v>
      </c>
      <c r="B4" s="16"/>
      <c r="C4" s="16"/>
      <c r="D4" s="87" t="s">
        <v>81</v>
      </c>
      <c r="E4" s="87"/>
    </row>
    <row r="5" spans="1:5">
      <c r="A5" s="76" t="s">
        <v>0</v>
      </c>
      <c r="B5" s="76"/>
      <c r="C5" s="76"/>
      <c r="D5" s="76"/>
      <c r="E5" s="76"/>
    </row>
    <row r="6" spans="1:5">
      <c r="A6" s="86" t="s">
        <v>24</v>
      </c>
      <c r="B6" s="86"/>
      <c r="C6" s="86"/>
      <c r="D6" s="86"/>
      <c r="E6" s="86"/>
    </row>
    <row r="7" spans="1:5">
      <c r="A7" s="80" t="s">
        <v>1</v>
      </c>
      <c r="B7" s="80"/>
      <c r="C7" s="80"/>
      <c r="D7" s="80"/>
      <c r="E7" s="80"/>
    </row>
    <row r="8" spans="1:5" ht="17.25" customHeight="1">
      <c r="A8" s="76" t="s">
        <v>45</v>
      </c>
      <c r="B8" s="76"/>
      <c r="C8" s="76"/>
      <c r="D8" s="76"/>
      <c r="E8" s="76"/>
    </row>
    <row r="9" spans="1:5" ht="24" customHeight="1">
      <c r="A9" s="80" t="s">
        <v>14</v>
      </c>
      <c r="B9" s="81"/>
      <c r="C9" s="81"/>
      <c r="D9" s="81"/>
      <c r="E9" s="81"/>
    </row>
    <row r="10" spans="1:5" ht="27.6" customHeight="1">
      <c r="A10" s="76" t="s">
        <v>43</v>
      </c>
      <c r="B10" s="76"/>
      <c r="C10" s="76"/>
      <c r="D10" s="76"/>
      <c r="E10" s="76"/>
    </row>
    <row r="11" spans="1:5" ht="13.15" customHeight="1">
      <c r="A11" s="80" t="s">
        <v>15</v>
      </c>
      <c r="B11" s="81"/>
      <c r="C11" s="81"/>
      <c r="D11" s="81"/>
      <c r="E11" s="81"/>
    </row>
    <row r="12" spans="1:5" ht="16.5" customHeight="1">
      <c r="A12" s="76" t="s">
        <v>21</v>
      </c>
      <c r="B12" s="76"/>
      <c r="C12" s="76"/>
      <c r="D12" s="76"/>
      <c r="E12" s="76"/>
    </row>
    <row r="13" spans="1:5" ht="13.9" customHeight="1">
      <c r="A13" s="80" t="s">
        <v>2</v>
      </c>
      <c r="B13" s="81"/>
      <c r="C13" s="81"/>
      <c r="D13" s="81"/>
      <c r="E13" s="81"/>
    </row>
    <row r="14" spans="1:5" ht="17.25" customHeight="1">
      <c r="A14" s="76" t="s">
        <v>22</v>
      </c>
      <c r="B14" s="76"/>
      <c r="C14" s="76"/>
      <c r="D14" s="76"/>
      <c r="E14" s="76"/>
    </row>
    <row r="15" spans="1:5" ht="13.9" customHeight="1">
      <c r="A15" s="80" t="s">
        <v>16</v>
      </c>
      <c r="B15" s="81"/>
      <c r="C15" s="81"/>
      <c r="D15" s="81"/>
      <c r="E15" s="81"/>
    </row>
    <row r="16" spans="1:5" ht="31.5" customHeight="1">
      <c r="A16" s="76" t="s">
        <v>17</v>
      </c>
      <c r="B16" s="76"/>
      <c r="C16" s="76"/>
      <c r="D16" s="76"/>
      <c r="E16" s="76"/>
    </row>
    <row r="17" spans="1:7" ht="63" customHeight="1">
      <c r="A17" s="76" t="s">
        <v>25</v>
      </c>
      <c r="B17" s="76"/>
      <c r="C17" s="76"/>
      <c r="D17" s="76"/>
      <c r="E17" s="76"/>
    </row>
    <row r="18" spans="1:7" ht="36" customHeight="1">
      <c r="A18" s="79" t="s">
        <v>26</v>
      </c>
      <c r="B18" s="79"/>
      <c r="C18" s="79"/>
      <c r="D18" s="79"/>
      <c r="E18" s="79"/>
    </row>
    <row r="19" spans="1:7">
      <c r="A19" s="79"/>
      <c r="B19" s="79"/>
      <c r="C19" s="79"/>
      <c r="D19" s="79"/>
      <c r="E19" s="79"/>
      <c r="F19" s="2">
        <v>4391.8999999999996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14" t="s">
        <v>40</v>
      </c>
      <c r="B21" s="8" t="s">
        <v>39</v>
      </c>
      <c r="C21" s="3" t="s">
        <v>4</v>
      </c>
      <c r="D21" s="3">
        <v>13.99</v>
      </c>
      <c r="E21" s="7">
        <f>D21*F19*G19</f>
        <v>184328.04300000001</v>
      </c>
      <c r="G21" s="13"/>
    </row>
    <row r="22" spans="1:7" ht="25.5">
      <c r="A22" s="6" t="s">
        <v>41</v>
      </c>
      <c r="B22" s="18" t="s">
        <v>42</v>
      </c>
      <c r="C22" s="3" t="s">
        <v>34</v>
      </c>
      <c r="D22" s="3"/>
      <c r="E22" s="40">
        <v>0</v>
      </c>
      <c r="G22" s="13"/>
    </row>
    <row r="23" spans="1:7">
      <c r="A23" s="6" t="s">
        <v>38</v>
      </c>
      <c r="B23" s="8" t="s">
        <v>23</v>
      </c>
      <c r="C23" s="3" t="s">
        <v>4</v>
      </c>
      <c r="D23" s="3">
        <v>5.42</v>
      </c>
      <c r="E23" s="7">
        <f>D23*F19*G19</f>
        <v>71412.293999999994</v>
      </c>
      <c r="G23" s="13"/>
    </row>
    <row r="24" spans="1:7">
      <c r="A24" s="6" t="s">
        <v>47</v>
      </c>
      <c r="B24" s="8" t="s">
        <v>82</v>
      </c>
      <c r="C24" s="3" t="s">
        <v>34</v>
      </c>
      <c r="D24" s="3"/>
      <c r="E24" s="7">
        <v>12388.91</v>
      </c>
      <c r="G24" s="13"/>
    </row>
    <row r="25" spans="1:7">
      <c r="A25" s="6" t="s">
        <v>48</v>
      </c>
      <c r="B25" s="8" t="s">
        <v>82</v>
      </c>
      <c r="C25" s="3" t="s">
        <v>34</v>
      </c>
      <c r="D25" s="3"/>
      <c r="E25" s="7">
        <v>13225.95</v>
      </c>
      <c r="G25" s="13"/>
    </row>
    <row r="26" spans="1:7">
      <c r="A26" s="6" t="s">
        <v>49</v>
      </c>
      <c r="B26" s="8" t="s">
        <v>82</v>
      </c>
      <c r="C26" s="3" t="s">
        <v>34</v>
      </c>
      <c r="D26" s="3"/>
      <c r="E26" s="7">
        <v>19674.240000000002</v>
      </c>
      <c r="G26" s="13"/>
    </row>
    <row r="27" spans="1:7">
      <c r="A27" s="6" t="s">
        <v>28</v>
      </c>
      <c r="B27" s="8" t="s">
        <v>82</v>
      </c>
      <c r="C27" s="3" t="s">
        <v>34</v>
      </c>
      <c r="D27" s="3"/>
      <c r="E27" s="7">
        <v>2651.62</v>
      </c>
      <c r="G27" s="13"/>
    </row>
    <row r="28" spans="1:7" ht="27.75" customHeight="1">
      <c r="A28" s="46" t="s">
        <v>83</v>
      </c>
      <c r="B28" s="37" t="s">
        <v>84</v>
      </c>
      <c r="C28" s="38" t="s">
        <v>86</v>
      </c>
      <c r="D28" s="44">
        <v>8</v>
      </c>
      <c r="E28" s="28">
        <f t="shared" ref="E28" si="0">D28*235.95</f>
        <v>1887.6</v>
      </c>
      <c r="G28" s="13"/>
    </row>
    <row r="29" spans="1:7" ht="30">
      <c r="A29" s="36" t="s">
        <v>122</v>
      </c>
      <c r="B29" s="37" t="s">
        <v>85</v>
      </c>
      <c r="C29" s="38" t="s">
        <v>86</v>
      </c>
      <c r="D29" s="44">
        <v>154.5</v>
      </c>
      <c r="E29" s="28">
        <f>D29*235.95+56230.53</f>
        <v>92684.804999999993</v>
      </c>
      <c r="G29" s="13"/>
    </row>
    <row r="30" spans="1:7" s="10" customFormat="1" ht="14.25">
      <c r="A30" s="19" t="s">
        <v>27</v>
      </c>
      <c r="B30" s="20"/>
      <c r="C30" s="21"/>
      <c r="D30" s="21"/>
      <c r="E30" s="9">
        <f>SUM(E21:E29)</f>
        <v>398253.46199999994</v>
      </c>
    </row>
    <row r="31" spans="1:7" ht="45.75" customHeight="1">
      <c r="A31" s="75" t="s">
        <v>117</v>
      </c>
      <c r="B31" s="75"/>
      <c r="C31" s="75"/>
      <c r="D31" s="75"/>
      <c r="E31" s="75"/>
    </row>
    <row r="32" spans="1:7" ht="32.25" customHeight="1">
      <c r="A32" s="76" t="s">
        <v>20</v>
      </c>
      <c r="B32" s="76"/>
      <c r="C32" s="76"/>
      <c r="D32" s="76"/>
      <c r="E32" s="76"/>
    </row>
    <row r="33" spans="1:8" ht="15.75" customHeight="1">
      <c r="A33" s="76" t="s">
        <v>19</v>
      </c>
      <c r="B33" s="76"/>
      <c r="C33" s="76"/>
      <c r="D33" s="76"/>
      <c r="E33" s="76"/>
      <c r="F33" s="10"/>
      <c r="G33" s="10"/>
      <c r="H33" s="11"/>
    </row>
    <row r="34" spans="1:8" ht="36.75" customHeight="1">
      <c r="A34" s="76" t="s">
        <v>31</v>
      </c>
      <c r="B34" s="76"/>
      <c r="C34" s="76"/>
      <c r="D34" s="76"/>
      <c r="E34" s="76"/>
    </row>
    <row r="35" spans="1:8">
      <c r="A35" s="77" t="s">
        <v>5</v>
      </c>
      <c r="B35" s="77"/>
      <c r="C35" s="77"/>
      <c r="D35" s="77"/>
      <c r="E35" s="77"/>
    </row>
    <row r="36" spans="1:8" ht="15" customHeight="1">
      <c r="A36" s="78" t="s">
        <v>30</v>
      </c>
      <c r="B36" s="78"/>
      <c r="C36" s="78"/>
      <c r="D36" s="78"/>
      <c r="E36" s="4"/>
    </row>
    <row r="37" spans="1:8">
      <c r="B37" s="73" t="s">
        <v>18</v>
      </c>
      <c r="C37" s="73"/>
      <c r="D37" s="73"/>
      <c r="E37" s="5" t="s">
        <v>6</v>
      </c>
    </row>
    <row r="38" spans="1:8">
      <c r="A38" s="41"/>
      <c r="B38" s="41"/>
      <c r="C38" s="41"/>
      <c r="D38" s="41"/>
      <c r="E38" s="41"/>
    </row>
    <row r="39" spans="1:8">
      <c r="A39" s="74" t="s">
        <v>46</v>
      </c>
      <c r="B39" s="74"/>
      <c r="C39" s="74"/>
      <c r="D39" s="74"/>
      <c r="E39" s="4"/>
    </row>
    <row r="40" spans="1:8">
      <c r="B40" s="73" t="s">
        <v>18</v>
      </c>
      <c r="C40" s="73"/>
      <c r="D40" s="73"/>
      <c r="E40" s="5" t="s">
        <v>6</v>
      </c>
    </row>
    <row r="41" spans="1:8">
      <c r="A41" s="2" t="s">
        <v>35</v>
      </c>
    </row>
    <row r="42" spans="1:8">
      <c r="A42" s="10" t="s">
        <v>32</v>
      </c>
    </row>
    <row r="43" spans="1:8" ht="15.75">
      <c r="A43" s="1" t="s">
        <v>37</v>
      </c>
      <c r="B43" s="23">
        <f>'3кв'!B48</f>
        <v>-101698.79200000002</v>
      </c>
    </row>
    <row r="44" spans="1:8" ht="27.6" customHeight="1">
      <c r="A44" s="42" t="s">
        <v>116</v>
      </c>
      <c r="B44" s="12"/>
    </row>
    <row r="45" spans="1:8">
      <c r="A45" s="2" t="s">
        <v>33</v>
      </c>
      <c r="B45" s="12">
        <f>317734.74-270</f>
        <v>317464.74</v>
      </c>
    </row>
    <row r="46" spans="1:8" ht="30">
      <c r="A46" s="17" t="s">
        <v>44</v>
      </c>
      <c r="B46" s="12">
        <f>330*3</f>
        <v>990</v>
      </c>
    </row>
    <row r="47" spans="1:8" ht="30">
      <c r="A47" s="42" t="s">
        <v>36</v>
      </c>
      <c r="B47" s="12">
        <f>E30</f>
        <v>398253.46199999994</v>
      </c>
    </row>
    <row r="48" spans="1:8" ht="15.75">
      <c r="A48" s="1" t="s">
        <v>60</v>
      </c>
      <c r="B48" s="22">
        <f>B43+B45+B46-B47</f>
        <v>-181497.51399999997</v>
      </c>
    </row>
  </sheetData>
  <mergeCells count="28">
    <mergeCell ref="A36:D36"/>
    <mergeCell ref="B37:D37"/>
    <mergeCell ref="A39:D39"/>
    <mergeCell ref="B40:D40"/>
    <mergeCell ref="A19:E19"/>
    <mergeCell ref="A31:E31"/>
    <mergeCell ref="A32:E32"/>
    <mergeCell ref="A33:E33"/>
    <mergeCell ref="A34:E34"/>
    <mergeCell ref="A35:E3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topLeftCell="A22" zoomScaleSheetLayoutView="100" workbookViewId="0">
      <selection activeCell="A39" sqref="A39:XFD39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90" t="s">
        <v>87</v>
      </c>
      <c r="B1" s="90"/>
      <c r="C1" s="90"/>
      <c r="D1" s="47"/>
    </row>
    <row r="2" spans="1:4" ht="15.75">
      <c r="A2" s="91" t="s">
        <v>88</v>
      </c>
      <c r="B2" s="91"/>
      <c r="C2" s="91"/>
      <c r="D2" s="48"/>
    </row>
    <row r="3" spans="1:4" ht="15.75">
      <c r="A3" s="91" t="s">
        <v>89</v>
      </c>
      <c r="B3" s="91"/>
      <c r="C3" s="91"/>
      <c r="D3" s="48"/>
    </row>
    <row r="4" spans="1:4" ht="15.75">
      <c r="A4" s="90" t="s">
        <v>114</v>
      </c>
      <c r="B4" s="90"/>
      <c r="C4" s="90"/>
      <c r="D4" s="47"/>
    </row>
    <row r="5" spans="1:4" ht="15.75">
      <c r="A5" s="92"/>
      <c r="B5" s="92"/>
      <c r="C5" s="92"/>
      <c r="D5" s="1"/>
    </row>
    <row r="6" spans="1:4" ht="15.75">
      <c r="A6" s="48"/>
      <c r="B6" s="49" t="s">
        <v>90</v>
      </c>
      <c r="C6" s="50">
        <f>'1кв'!B44</f>
        <v>-11087.75</v>
      </c>
      <c r="D6" s="51"/>
    </row>
    <row r="7" spans="1:4" ht="15.75">
      <c r="A7" s="52" t="s">
        <v>91</v>
      </c>
      <c r="B7" s="49" t="s">
        <v>118</v>
      </c>
      <c r="C7" s="50"/>
      <c r="D7" s="51"/>
    </row>
    <row r="8" spans="1:4" ht="15.75">
      <c r="A8" s="48"/>
      <c r="B8" s="53" t="s">
        <v>92</v>
      </c>
      <c r="C8" s="50"/>
      <c r="D8" s="51"/>
    </row>
    <row r="9" spans="1:4" ht="15.75">
      <c r="A9" s="48"/>
      <c r="B9" s="6" t="s">
        <v>119</v>
      </c>
      <c r="C9" s="50"/>
      <c r="D9" s="51"/>
    </row>
    <row r="10" spans="1:4" ht="15.75">
      <c r="A10" s="48"/>
      <c r="B10" s="6" t="s">
        <v>120</v>
      </c>
      <c r="C10" s="50"/>
      <c r="D10" s="51"/>
    </row>
    <row r="11" spans="1:4" ht="15.75">
      <c r="A11" s="48"/>
      <c r="B11" s="6" t="s">
        <v>121</v>
      </c>
      <c r="C11" s="50"/>
      <c r="D11" s="51"/>
    </row>
    <row r="12" spans="1:4" ht="15.75">
      <c r="B12" s="54" t="s">
        <v>93</v>
      </c>
      <c r="C12" s="55">
        <f>'1кв'!B46+'2кв'!B47+'3кв'!B45+'4кв'!B45</f>
        <v>1143053.03</v>
      </c>
      <c r="D12" s="56"/>
    </row>
    <row r="13" spans="1:4" ht="30">
      <c r="A13" s="52"/>
      <c r="B13" s="57" t="s">
        <v>94</v>
      </c>
      <c r="C13" s="55">
        <f>'1кв'!B47+'2кв'!B48+'3кв'!B46+'4кв'!B46</f>
        <v>3960</v>
      </c>
      <c r="D13" s="56"/>
    </row>
    <row r="14" spans="1:4" ht="15.75">
      <c r="A14" s="58"/>
      <c r="B14" s="54" t="s">
        <v>95</v>
      </c>
      <c r="C14" s="59">
        <f>SUM(C12:C13)</f>
        <v>1147013.03</v>
      </c>
      <c r="D14" s="51"/>
    </row>
    <row r="15" spans="1:4" ht="15.75">
      <c r="A15" s="1"/>
      <c r="B15" s="89"/>
      <c r="C15" s="89"/>
      <c r="D15" s="60"/>
    </row>
    <row r="16" spans="1:4" ht="15.75">
      <c r="A16" s="61" t="s">
        <v>96</v>
      </c>
      <c r="B16" s="14" t="s">
        <v>97</v>
      </c>
      <c r="C16" s="62">
        <f>'1кв'!E21+'2кв'!E21+'3кв'!E21+'4кв'!E21</f>
        <v>709906.71600000001</v>
      </c>
      <c r="D16" s="60"/>
    </row>
    <row r="17" spans="1:5" ht="30">
      <c r="A17" s="61"/>
      <c r="B17" s="6" t="s">
        <v>98</v>
      </c>
      <c r="C17" s="62">
        <f>'1кв'!E22</f>
        <v>7757.4600000000009</v>
      </c>
      <c r="D17" s="60"/>
    </row>
    <row r="18" spans="1:5" ht="15.75">
      <c r="A18" s="61"/>
      <c r="B18" s="63" t="s">
        <v>99</v>
      </c>
      <c r="C18" s="62">
        <f>'1кв'!E23+'2кв'!E22+'3кв'!E22+'4кв'!E22</f>
        <v>539.41999999999996</v>
      </c>
      <c r="D18" s="60"/>
    </row>
    <row r="19" spans="1:5" ht="15.75">
      <c r="A19" s="61"/>
      <c r="B19" s="63" t="s">
        <v>38</v>
      </c>
      <c r="C19" s="62">
        <f>'1кв'!E24+'2кв'!E23+'3кв'!E23+'4кв'!E23</f>
        <v>274581.58799999999</v>
      </c>
      <c r="D19" s="60"/>
    </row>
    <row r="20" spans="1:5" ht="15.75">
      <c r="A20" s="61"/>
      <c r="B20" s="6" t="s">
        <v>47</v>
      </c>
      <c r="C20" s="62">
        <f>'1кв'!E25+'2кв'!E24+'3кв'!E24+'4кв'!E24</f>
        <v>42731.14</v>
      </c>
      <c r="D20" s="60"/>
    </row>
    <row r="21" spans="1:5" ht="15.75">
      <c r="A21" s="61"/>
      <c r="B21" s="6" t="s">
        <v>48</v>
      </c>
      <c r="C21" s="62">
        <f>'1кв'!E26+'2кв'!E25+'3кв'!E25+'4кв'!E25</f>
        <v>38959.040000000001</v>
      </c>
      <c r="D21" s="60"/>
    </row>
    <row r="22" spans="1:5" ht="15.75">
      <c r="A22" s="61"/>
      <c r="B22" s="6" t="s">
        <v>49</v>
      </c>
      <c r="C22" s="62">
        <f>'1кв'!E27+'2кв'!E26+'3кв'!E26+'4кв'!E26</f>
        <v>33338.26</v>
      </c>
      <c r="D22" s="60"/>
    </row>
    <row r="23" spans="1:5" ht="15.75">
      <c r="A23" s="1"/>
      <c r="B23" s="6" t="s">
        <v>28</v>
      </c>
      <c r="C23" s="62">
        <f>'1кв'!E28+'2кв'!E27+'3кв'!E27+'4кв'!E27</f>
        <v>8626.43</v>
      </c>
      <c r="D23" s="60"/>
      <c r="E23" s="64"/>
    </row>
    <row r="24" spans="1:5" ht="15.75">
      <c r="A24" s="61"/>
      <c r="B24" s="65" t="s">
        <v>115</v>
      </c>
      <c r="C24" s="66">
        <f>20*218.47+13.5*235.95</f>
        <v>7554.7249999999995</v>
      </c>
      <c r="D24" s="60"/>
    </row>
    <row r="25" spans="1:5" ht="15.75">
      <c r="A25" s="61"/>
      <c r="B25" s="65" t="s">
        <v>124</v>
      </c>
      <c r="C25" s="66">
        <f>'2кв'!E28+'4кв'!E29</f>
        <v>185910.91499999998</v>
      </c>
      <c r="D25" s="60"/>
    </row>
    <row r="26" spans="1:5" ht="15.75">
      <c r="A26" s="61"/>
      <c r="B26" s="67" t="s">
        <v>100</v>
      </c>
      <c r="C26" s="66">
        <f>SUM(C28:C29)</f>
        <v>7517.0999999999995</v>
      </c>
      <c r="D26" s="60"/>
    </row>
    <row r="27" spans="1:5" ht="15.75">
      <c r="A27" s="61"/>
      <c r="B27" s="53" t="s">
        <v>92</v>
      </c>
      <c r="C27" s="66"/>
      <c r="D27" s="60"/>
    </row>
    <row r="28" spans="1:5" ht="15.75">
      <c r="A28" s="61"/>
      <c r="B28" s="32" t="s">
        <v>101</v>
      </c>
      <c r="C28" s="39">
        <v>4770.3999999999996</v>
      </c>
      <c r="D28" s="60"/>
    </row>
    <row r="29" spans="1:5" ht="15.75">
      <c r="A29" s="61"/>
      <c r="B29" s="32" t="s">
        <v>102</v>
      </c>
      <c r="C29" s="39">
        <v>2746.7</v>
      </c>
      <c r="D29" s="60"/>
    </row>
    <row r="30" spans="1:5" ht="15.75">
      <c r="A30" s="1"/>
      <c r="B30" s="68" t="s">
        <v>103</v>
      </c>
      <c r="C30" s="69">
        <f>SUM(C16:C26)</f>
        <v>1317422.7940000002</v>
      </c>
      <c r="D30" s="60"/>
      <c r="E30" s="64"/>
    </row>
    <row r="31" spans="1:5" ht="15.75">
      <c r="A31" s="1"/>
      <c r="B31" s="70" t="s">
        <v>104</v>
      </c>
      <c r="C31" s="69">
        <f>C6+C14-C30</f>
        <v>-181497.5140000002</v>
      </c>
      <c r="D31" s="60"/>
    </row>
    <row r="32" spans="1:5" ht="15.75">
      <c r="A32" s="1"/>
      <c r="B32" s="52"/>
      <c r="C32" s="52"/>
      <c r="D32" s="60"/>
    </row>
    <row r="33" spans="1:4" ht="15.75">
      <c r="A33" s="1"/>
      <c r="B33" s="71" t="s">
        <v>105</v>
      </c>
      <c r="C33" s="71"/>
      <c r="D33" s="60"/>
    </row>
    <row r="34" spans="1:4" ht="15.75">
      <c r="A34" s="1"/>
      <c r="B34" s="71" t="s">
        <v>106</v>
      </c>
      <c r="C34" s="71">
        <v>100625.85</v>
      </c>
      <c r="D34" s="60"/>
    </row>
    <row r="35" spans="1:4" ht="15.75">
      <c r="A35" s="1"/>
      <c r="B35" s="72" t="s">
        <v>107</v>
      </c>
      <c r="C35" s="72">
        <v>119882.14</v>
      </c>
      <c r="D35" s="60"/>
    </row>
    <row r="36" spans="1:4" ht="15.75">
      <c r="A36" s="1"/>
      <c r="B36" s="71" t="s">
        <v>108</v>
      </c>
      <c r="C36" s="71">
        <f>C35-C34</f>
        <v>19256.289999999994</v>
      </c>
      <c r="D36" s="60"/>
    </row>
    <row r="37" spans="1:4" ht="15.75">
      <c r="A37" s="1"/>
      <c r="B37" s="52"/>
      <c r="C37" s="52"/>
      <c r="D37" s="60"/>
    </row>
    <row r="38" spans="1:4" ht="15.75">
      <c r="A38" s="1"/>
      <c r="B38" s="52"/>
      <c r="C38" s="52"/>
      <c r="D38" s="60"/>
    </row>
    <row r="39" spans="1:4" ht="15.75">
      <c r="A39" s="1"/>
      <c r="B39" s="52"/>
      <c r="C39" s="52"/>
      <c r="D39" s="60"/>
    </row>
    <row r="40" spans="1:4" ht="15.75">
      <c r="A40" s="1" t="s">
        <v>109</v>
      </c>
      <c r="B40" s="52" t="s">
        <v>110</v>
      </c>
      <c r="C40" s="52"/>
      <c r="D40" s="60"/>
    </row>
    <row r="41" spans="1:4" ht="15.75">
      <c r="A41" s="1"/>
      <c r="B41" s="52" t="s">
        <v>111</v>
      </c>
      <c r="C41" s="52"/>
      <c r="D41" s="60"/>
    </row>
    <row r="42" spans="1:4" ht="15.75">
      <c r="A42" s="1"/>
      <c r="B42" s="52" t="s">
        <v>112</v>
      </c>
      <c r="C42" s="52"/>
      <c r="D42" s="60"/>
    </row>
    <row r="43" spans="1:4" ht="15.75">
      <c r="A43" s="1"/>
      <c r="B43" s="52"/>
      <c r="C43" s="52"/>
      <c r="D43" s="60"/>
    </row>
    <row r="44" spans="1:4" ht="15.75">
      <c r="A44" s="1"/>
      <c r="B44" s="52"/>
      <c r="C44" s="52"/>
      <c r="D44" s="60"/>
    </row>
    <row r="45" spans="1:4" ht="15.75">
      <c r="A45" s="1"/>
      <c r="B45" s="52" t="s">
        <v>113</v>
      </c>
      <c r="C45" s="52"/>
      <c r="D45" s="60"/>
    </row>
    <row r="46" spans="1:4" ht="15.75">
      <c r="A46" s="1"/>
      <c r="B46" s="52"/>
      <c r="C46" s="52"/>
      <c r="D46" s="60"/>
    </row>
    <row r="47" spans="1:4" ht="15.75">
      <c r="A47" s="1"/>
      <c r="B47" s="52"/>
      <c r="C47" s="52"/>
      <c r="D47" s="60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2023-03-02T10:44:46Z</dcterms:modified>
</cp:coreProperties>
</file>