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9410" windowHeight="11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'1кв'!$A$1:$E$48</definedName>
    <definedName name="_xlnm.Print_Area" localSheetId="1">'2кв'!$A$1:$E$47</definedName>
    <definedName name="_xlnm.Print_Area" localSheetId="2">'3кв'!$A$1:$E$48</definedName>
    <definedName name="_xlnm.Print_Area" localSheetId="3">'4кв'!$A$1:$E$48</definedName>
    <definedName name="_xlnm.Print_Area" localSheetId="4">отчет!$A$1:$C$35</definedName>
  </definedNames>
  <calcPr calcId="124519"/>
</workbook>
</file>

<file path=xl/calcChain.xml><?xml version="1.0" encoding="utf-8"?>
<calcChain xmlns="http://schemas.openxmlformats.org/spreadsheetml/2006/main">
  <c r="C15" i="24"/>
  <c r="C14"/>
  <c r="E23" i="23"/>
  <c r="C8" i="24"/>
  <c r="C9" s="1"/>
  <c r="C6"/>
  <c r="C23"/>
  <c r="E22" i="23" l="1"/>
  <c r="E26" l="1"/>
  <c r="B47" s="1"/>
  <c r="E25" i="22"/>
  <c r="E23"/>
  <c r="E22"/>
  <c r="E27" l="1"/>
  <c r="B47" s="1"/>
  <c r="E23" i="21" l="1"/>
  <c r="E22"/>
  <c r="B46" l="1"/>
  <c r="E26"/>
  <c r="E24" i="20"/>
  <c r="C12" i="24" s="1"/>
  <c r="E23" i="20"/>
  <c r="C13" i="24" s="1"/>
  <c r="E22" i="20"/>
  <c r="B47" l="1"/>
  <c r="B48" s="1"/>
  <c r="B43" i="21" s="1"/>
  <c r="B47" s="1"/>
  <c r="B44" i="22" s="1"/>
  <c r="B48" s="1"/>
  <c r="B44" i="23" s="1"/>
  <c r="B48" s="1"/>
  <c r="E27" i="20"/>
  <c r="C11" i="24"/>
  <c r="C17" s="1"/>
  <c r="C18" s="1"/>
</calcChain>
</file>

<file path=xl/sharedStrings.xml><?xml version="1.0" encoding="utf-8"?>
<sst xmlns="http://schemas.openxmlformats.org/spreadsheetml/2006/main" count="248" uniqueCount="92">
  <si>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</si>
  <si>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</si>
  <si>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</si>
  <si>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</si>
  <si>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</si>
  <si>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</si>
  <si>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</si>
  <si>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</si>
  <si>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</si>
  <si>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</si>
  <si>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</si>
  <si>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</si>
  <si>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</si>
  <si>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</si>
  <si>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</si>
  <si>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</si>
  <si>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</si>
  <si>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</si>
  <si>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</si>
  <si>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</si>
  <si>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</si>
  <si>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</si>
  <si>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</si>
  <si>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</si>
  <si>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</si>
  <si>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Крупской, д. 42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</si>
  <si>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43 от 27.06.2013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</si>
  <si>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</si>
  <si>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Стоимость материалов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</si>
  <si>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</si>
  <si>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</si>
  <si>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Алексеенко Е.Д.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</si>
  <si>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</si>
  <si>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</si>
  <si>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</si>
  <si>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№43  от   01.06.2013 г.</t>
    </r>
  </si>
  <si>
    <t>Общая площадь квартир - 318,2м2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</si>
  <si>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</si>
  <si>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</si>
  <si>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</si>
  <si>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</si>
  <si>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</si>
  <si>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</si>
  <si>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руб.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</si>
  <si>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Алексенко Елены Дмитриевны</t>
    </r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</si>
  <si>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</si>
  <si>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</si>
  <si>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Предъявлено населению 19531,11 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</si>
  <si>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</si>
  <si>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</si>
  <si>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двадцать четыре тысячи сто сорок девять рублей 15 копеек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</si>
  <si>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Курочка Т.Е.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</si>
  <si>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29.05.2022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</si>
  <si>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Курочка Т.Е.</t>
    </r>
  </si>
  <si>
    <t>за 2 квартал 2022 года</t>
  </si>
  <si>
    <t>"30" 06 2022 г.</t>
  </si>
  <si>
    <t>2 квартал</t>
  </si>
  <si>
    <t xml:space="preserve">           2. Всего за период с "01" 04 2022 г. по "30" 06 2022 г. выполнено работ (оказано услуг) на общую сумму шестнадцать тысяч четыреста семьдесят шесть рублей 40 копеек</t>
  </si>
  <si>
    <t>3 квартал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</si>
  <si>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Курочка Татьяны Евгеньевны</t>
    </r>
  </si>
  <si>
    <t>за 3 квартал 2022 года</t>
  </si>
  <si>
    <t>"30" 09 2022 г.</t>
  </si>
  <si>
    <t>Замена кодового замка</t>
  </si>
  <si>
    <t>сентябрь</t>
  </si>
  <si>
    <t>ч/ч</t>
  </si>
  <si>
    <t xml:space="preserve">           2. Всего за период с "01" 07 2022 г. по "30" 09 2022 г. выполнено работ (оказано услуг) на общую сумму пятнадцать тысяч шестьсот сорок четыре рубля 64 копейки</t>
  </si>
  <si>
    <t>за 4 квартал 2022 года</t>
  </si>
  <si>
    <t>"31" 12 2022 г.</t>
  </si>
  <si>
    <t>4 квартал</t>
  </si>
  <si>
    <t>_____________________________________________</t>
  </si>
  <si>
    <t>Предложение по структуре тарифа на 2023 год.</t>
  </si>
  <si>
    <t>Перечень предлагаемых работ на 2023 год.</t>
  </si>
  <si>
    <t>Отчет за 2022год.</t>
  </si>
  <si>
    <t xml:space="preserve">Получил: </t>
  </si>
  <si>
    <t>Прирост (+) / уменьшение (-) задолженности за год</t>
  </si>
  <si>
    <t>Задолженность населения по оплате на 01.01.2023г.</t>
  </si>
  <si>
    <t>Задолженность населения по оплате на 01.01.2022г.</t>
  </si>
  <si>
    <t>Справочно:</t>
  </si>
  <si>
    <t>Остаток средств на 01.01.2023</t>
  </si>
  <si>
    <t>Итого расходов</t>
  </si>
  <si>
    <t>Расходы:</t>
  </si>
  <si>
    <t>Итого доходов:</t>
  </si>
  <si>
    <t>Оплачено в текущем периоде по квитанциям</t>
  </si>
  <si>
    <t xml:space="preserve">Доходы: </t>
  </si>
  <si>
    <t>Остаток на начало периода</t>
  </si>
  <si>
    <t>НА ЛИЦЕВОМ СЧЕТЕ  за  период  с 01.01.2022г. по 31.12.2022г.</t>
  </si>
  <si>
    <t>О ВЫПОЛНЕННЫХ РАБОТАХ И ДВИЖЕНИИ  СРЕДСТВ</t>
  </si>
  <si>
    <t>ОТЧЕТ</t>
  </si>
  <si>
    <t>по ж.д. ул.Крупской, д.42</t>
  </si>
  <si>
    <t>Непредвиденные работы 4ч/ч</t>
  </si>
  <si>
    <t xml:space="preserve">           2. Всего за период с "01" 10 2022 г. по "31" 12 2022 г. выполнено работ (оказано услуг) на общую сумму  четырнадцать тысяч семьсот рублей 84 копейки.</t>
  </si>
  <si>
    <t>Начислено всего 78124,44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</si>
</sst>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8" fillId="0" borderId="0"/>
    <xf numFmtId="0" fontId="19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43" fontId="0" fillId="0" borderId="0" xfId="0" applyNumberFormat="1"/>
    <xf numFmtId="49" fontId="3" fillId="0" borderId="1" xfId="0" applyNumberFormat="1" applyFont="1" applyBorder="1" applyAlignment="1">
      <alignment horizontal="left"/>
    </xf>
    <xf numFmtId="0" fontId="14" fillId="2" borderId="4" xfId="0" applyFont="1" applyFill="1" applyBorder="1" applyAlignment="1">
      <alignment wrapText="1"/>
    </xf>
    <xf numFmtId="0" fontId="3" fillId="0" borderId="0" xfId="0" applyFont="1" applyBorder="1"/>
    <xf numFmtId="2" fontId="4" fillId="0" borderId="1" xfId="1" applyNumberFormat="1" applyFont="1" applyBorder="1" applyAlignment="1">
      <alignment horizontal="center"/>
    </xf>
    <xf numFmtId="49" fontId="3" fillId="0" borderId="5" xfId="0" applyNumberFormat="1" applyFont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center"/>
    </xf>
    <xf numFmtId="4" fontId="16" fillId="0" borderId="0" xfId="0" applyNumberFormat="1" applyFont="1"/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/>
    <xf numFmtId="0" fontId="3" fillId="0" borderId="0" xfId="0" applyFont="1" applyAlignment="1">
      <alignment horizontal="center"/>
    </xf>
    <xf numFmtId="164" fontId="4" fillId="0" borderId="0" xfId="1" applyNumberFormat="1" applyFont="1" applyBorder="1"/>
    <xf numFmtId="166" fontId="0" fillId="0" borderId="1" xfId="0" applyNumberFormat="1" applyBorder="1" applyAlignment="1">
      <alignment horizontal="center"/>
    </xf>
    <xf numFmtId="166" fontId="8" fillId="0" borderId="1" xfId="1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0" xfId="0" applyFont="1" applyAlignment="1"/>
    <xf numFmtId="0" fontId="16" fillId="0" borderId="0" xfId="0" applyFont="1" applyAlignment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34" zoomScaleSheetLayoutView="100" workbookViewId="0">
      <selection activeCell="E28" sqref="E28"/>
    </sheetView>
  </sheetViews>
  <sheetFormatPr defaultColWidth="9.140625" defaultRowHeight="15"/>
  <cols>
    <col min="1" max="1" width="33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5.42578125" style="2" customWidth="1"/>
    <col min="6" max="7" width="9.140625" style="2"/>
    <col min="8" max="8" width="17.140625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" customHeight="1">
      <c r="A2" s="74" t="s">
        <v>12</v>
      </c>
      <c r="B2" s="75"/>
      <c r="C2" s="75"/>
      <c r="D2" s="75"/>
      <c r="E2" s="75"/>
    </row>
    <row r="3" spans="1:5">
      <c r="A3" s="76" t="s">
        <v>48</v>
      </c>
      <c r="B3" s="76"/>
      <c r="C3" s="76"/>
      <c r="D3" s="76"/>
      <c r="E3" s="76"/>
    </row>
    <row r="4" spans="1:5" s="1" customFormat="1" ht="15.6" customHeight="1">
      <c r="A4" s="22" t="s">
        <v>13</v>
      </c>
      <c r="B4" s="4"/>
      <c r="C4" s="4"/>
      <c r="D4" s="80" t="s">
        <v>49</v>
      </c>
      <c r="E4" s="80"/>
    </row>
    <row r="5" spans="1:5">
      <c r="A5" s="29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7" t="s">
        <v>25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4" t="s">
        <v>44</v>
      </c>
      <c r="B9" s="64"/>
      <c r="C9" s="64"/>
      <c r="D9" s="64"/>
      <c r="E9" s="64"/>
    </row>
    <row r="10" spans="1:5" ht="28.5" customHeight="1">
      <c r="A10" s="78" t="s">
        <v>14</v>
      </c>
      <c r="B10" s="79"/>
      <c r="C10" s="79"/>
      <c r="D10" s="79"/>
      <c r="E10" s="79"/>
    </row>
    <row r="11" spans="1:5" ht="30.75" customHeight="1">
      <c r="A11" s="64" t="s">
        <v>26</v>
      </c>
      <c r="B11" s="64"/>
      <c r="C11" s="64"/>
      <c r="D11" s="64"/>
      <c r="E11" s="64"/>
    </row>
    <row r="12" spans="1:5">
      <c r="A12" s="69" t="s">
        <v>15</v>
      </c>
      <c r="B12" s="70"/>
      <c r="C12" s="70"/>
      <c r="D12" s="70"/>
      <c r="E12" s="70"/>
    </row>
    <row r="13" spans="1:5">
      <c r="A13" s="64" t="s">
        <v>23</v>
      </c>
      <c r="B13" s="64"/>
      <c r="C13" s="64"/>
      <c r="D13" s="64"/>
      <c r="E13" s="64"/>
    </row>
    <row r="14" spans="1:5">
      <c r="A14" s="69" t="s">
        <v>2</v>
      </c>
      <c r="B14" s="70"/>
      <c r="C14" s="70"/>
      <c r="D14" s="70"/>
      <c r="E14" s="70"/>
    </row>
    <row r="15" spans="1:5">
      <c r="A15" s="64" t="s">
        <v>22</v>
      </c>
      <c r="B15" s="64"/>
      <c r="C15" s="64"/>
      <c r="D15" s="64"/>
      <c r="E15" s="64"/>
    </row>
    <row r="16" spans="1:5">
      <c r="A16" s="69" t="s">
        <v>16</v>
      </c>
      <c r="B16" s="70"/>
      <c r="C16" s="70"/>
      <c r="D16" s="70"/>
      <c r="E16" s="70"/>
    </row>
    <row r="17" spans="1:8" ht="30.75" customHeight="1">
      <c r="A17" s="64" t="s">
        <v>17</v>
      </c>
      <c r="B17" s="64"/>
      <c r="C17" s="64"/>
      <c r="D17" s="64"/>
      <c r="E17" s="64"/>
    </row>
    <row r="18" spans="1:8" ht="60.75" customHeight="1">
      <c r="A18" s="64" t="s">
        <v>35</v>
      </c>
      <c r="B18" s="64"/>
      <c r="C18" s="64"/>
      <c r="D18" s="64"/>
      <c r="E18" s="64"/>
    </row>
    <row r="19" spans="1:8" ht="30.75" customHeight="1">
      <c r="A19" s="71" t="s">
        <v>27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318.2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45</v>
      </c>
      <c r="B22" s="9" t="s">
        <v>41</v>
      </c>
      <c r="C22" s="3" t="s">
        <v>4</v>
      </c>
      <c r="D22" s="3">
        <v>13.66</v>
      </c>
      <c r="E22" s="8">
        <f>D22*F20*G20</f>
        <v>13039.835999999999</v>
      </c>
    </row>
    <row r="23" spans="1:8" ht="60" customHeight="1">
      <c r="A23" s="7" t="s">
        <v>46</v>
      </c>
      <c r="B23" s="9" t="s">
        <v>34</v>
      </c>
      <c r="C23" s="3" t="s">
        <v>4</v>
      </c>
      <c r="D23" s="3"/>
      <c r="E23" s="8">
        <f>408.7*3</f>
        <v>1226.0999999999999</v>
      </c>
    </row>
    <row r="24" spans="1:8">
      <c r="A24" s="7" t="s">
        <v>42</v>
      </c>
      <c r="B24" s="9" t="s">
        <v>24</v>
      </c>
      <c r="C24" s="3" t="s">
        <v>4</v>
      </c>
      <c r="D24" s="3">
        <v>3.6</v>
      </c>
      <c r="E24" s="8">
        <f>D24*F20*G20</f>
        <v>3436.56</v>
      </c>
    </row>
    <row r="25" spans="1:8">
      <c r="A25" s="24" t="s">
        <v>28</v>
      </c>
      <c r="B25" s="9" t="s">
        <v>34</v>
      </c>
      <c r="C25" s="25" t="s">
        <v>43</v>
      </c>
      <c r="D25" s="25"/>
      <c r="E25" s="26">
        <v>0</v>
      </c>
    </row>
    <row r="26" spans="1:8">
      <c r="A26" s="27"/>
      <c r="B26" s="9"/>
      <c r="C26" s="25"/>
      <c r="D26" s="3"/>
      <c r="E26" s="8"/>
    </row>
    <row r="27" spans="1:8" s="14" customFormat="1" ht="14.25">
      <c r="A27" s="10" t="s">
        <v>29</v>
      </c>
      <c r="B27" s="11"/>
      <c r="C27" s="12"/>
      <c r="D27" s="12"/>
      <c r="E27" s="13">
        <f>SUM(E22:E26)</f>
        <v>17702.495999999999</v>
      </c>
    </row>
    <row r="29" spans="1:8" ht="31.5" customHeight="1">
      <c r="A29" s="72" t="s">
        <v>50</v>
      </c>
      <c r="B29" s="72"/>
      <c r="C29" s="72"/>
      <c r="D29" s="72"/>
      <c r="E29" s="72"/>
    </row>
    <row r="30" spans="1:8" ht="30" customHeight="1">
      <c r="A30" s="64" t="s">
        <v>21</v>
      </c>
      <c r="B30" s="64"/>
      <c r="C30" s="64"/>
      <c r="D30" s="64"/>
      <c r="E30" s="64"/>
    </row>
    <row r="31" spans="1:8">
      <c r="A31" s="64" t="s">
        <v>20</v>
      </c>
      <c r="B31" s="64"/>
      <c r="C31" s="64"/>
      <c r="D31" s="64"/>
      <c r="E31" s="64"/>
      <c r="F31" s="14"/>
      <c r="G31" s="14"/>
      <c r="H31" s="15"/>
    </row>
    <row r="32" spans="1:8" ht="31.5" customHeight="1">
      <c r="A32" s="64" t="s">
        <v>32</v>
      </c>
      <c r="B32" s="64"/>
      <c r="C32" s="64"/>
      <c r="D32" s="64"/>
      <c r="E32" s="64"/>
    </row>
    <row r="33" spans="1:5">
      <c r="A33" s="64" t="s">
        <v>18</v>
      </c>
      <c r="B33" s="64"/>
      <c r="C33" s="64"/>
      <c r="D33" s="64"/>
      <c r="E33" s="64"/>
    </row>
    <row r="34" spans="1:5">
      <c r="A34" s="68" t="s">
        <v>5</v>
      </c>
      <c r="B34" s="68"/>
      <c r="C34" s="68"/>
      <c r="D34" s="68"/>
      <c r="E34" s="68"/>
    </row>
    <row r="35" spans="1:5">
      <c r="A35" s="64" t="s">
        <v>18</v>
      </c>
      <c r="B35" s="64"/>
      <c r="C35" s="64"/>
      <c r="D35" s="64"/>
      <c r="E35" s="64"/>
    </row>
    <row r="36" spans="1:5">
      <c r="A36" s="65" t="s">
        <v>30</v>
      </c>
      <c r="B36" s="65"/>
      <c r="C36" s="65"/>
      <c r="D36" s="65"/>
      <c r="E36" s="5"/>
    </row>
    <row r="37" spans="1:5">
      <c r="B37" s="66" t="s">
        <v>19</v>
      </c>
      <c r="C37" s="66"/>
      <c r="D37" s="66"/>
      <c r="E37" s="6" t="s">
        <v>6</v>
      </c>
    </row>
    <row r="38" spans="1:5">
      <c r="A38" s="28"/>
      <c r="B38" s="28"/>
      <c r="C38" s="28"/>
      <c r="D38" s="28"/>
      <c r="E38" s="28"/>
    </row>
    <row r="39" spans="1:5">
      <c r="A39" s="67" t="s">
        <v>31</v>
      </c>
      <c r="B39" s="67"/>
      <c r="C39" s="67"/>
      <c r="D39" s="67"/>
      <c r="E39" s="5"/>
    </row>
    <row r="40" spans="1:5">
      <c r="B40" s="66" t="s">
        <v>19</v>
      </c>
      <c r="C40" s="66"/>
      <c r="D40" s="66"/>
      <c r="E40" s="6" t="s">
        <v>6</v>
      </c>
    </row>
    <row r="42" spans="1:5">
      <c r="A42" s="19" t="s">
        <v>36</v>
      </c>
    </row>
    <row r="43" spans="1:5">
      <c r="A43" s="14" t="s">
        <v>33</v>
      </c>
    </row>
    <row r="44" spans="1:5">
      <c r="A44" s="2" t="s">
        <v>40</v>
      </c>
      <c r="B44" s="16">
        <v>-6781.47</v>
      </c>
    </row>
    <row r="45" spans="1:5">
      <c r="A45" s="20" t="s">
        <v>47</v>
      </c>
      <c r="B45" s="17"/>
    </row>
    <row r="46" spans="1:5">
      <c r="A46" s="2" t="s">
        <v>37</v>
      </c>
      <c r="B46" s="17">
        <v>18772.84</v>
      </c>
    </row>
    <row r="47" spans="1:5" ht="30">
      <c r="A47" s="30" t="s">
        <v>38</v>
      </c>
      <c r="B47" s="17">
        <f>E27</f>
        <v>17702.495999999999</v>
      </c>
    </row>
    <row r="48" spans="1:5">
      <c r="A48" s="18" t="s">
        <v>39</v>
      </c>
      <c r="B48" s="21">
        <f>B44+B46-B47</f>
        <v>-5711.1260000000002</v>
      </c>
    </row>
  </sheetData>
  <mergeCells count="30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topLeftCell="A22" zoomScaleSheetLayoutView="100" workbookViewId="0">
      <selection activeCell="E27" sqref="E27"/>
    </sheetView>
  </sheetViews>
  <sheetFormatPr defaultColWidth="9.140625" defaultRowHeight="15"/>
  <cols>
    <col min="1" max="1" width="33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5.42578125" style="2" customWidth="1"/>
    <col min="6" max="7" width="9.140625" style="2"/>
    <col min="8" max="8" width="17.140625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" customHeight="1">
      <c r="A2" s="74" t="s">
        <v>12</v>
      </c>
      <c r="B2" s="75"/>
      <c r="C2" s="75"/>
      <c r="D2" s="75"/>
      <c r="E2" s="75"/>
    </row>
    <row r="3" spans="1:5">
      <c r="A3" s="76" t="s">
        <v>54</v>
      </c>
      <c r="B3" s="76"/>
      <c r="C3" s="76"/>
      <c r="D3" s="76"/>
      <c r="E3" s="76"/>
    </row>
    <row r="4" spans="1:5" s="1" customFormat="1" ht="15.6" customHeight="1">
      <c r="A4" s="22" t="s">
        <v>13</v>
      </c>
      <c r="B4" s="4"/>
      <c r="C4" s="4"/>
      <c r="D4" s="80" t="s">
        <v>55</v>
      </c>
      <c r="E4" s="80"/>
    </row>
    <row r="5" spans="1:5">
      <c r="A5" s="33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7" t="s">
        <v>25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4" t="s">
        <v>51</v>
      </c>
      <c r="B9" s="64"/>
      <c r="C9" s="64"/>
      <c r="D9" s="64"/>
      <c r="E9" s="64"/>
    </row>
    <row r="10" spans="1:5" ht="28.5" customHeight="1">
      <c r="A10" s="78" t="s">
        <v>14</v>
      </c>
      <c r="B10" s="79"/>
      <c r="C10" s="79"/>
      <c r="D10" s="79"/>
      <c r="E10" s="79"/>
    </row>
    <row r="11" spans="1:5" ht="30.75" customHeight="1">
      <c r="A11" s="64" t="s">
        <v>52</v>
      </c>
      <c r="B11" s="64"/>
      <c r="C11" s="64"/>
      <c r="D11" s="64"/>
      <c r="E11" s="64"/>
    </row>
    <row r="12" spans="1:5">
      <c r="A12" s="69" t="s">
        <v>15</v>
      </c>
      <c r="B12" s="70"/>
      <c r="C12" s="70"/>
      <c r="D12" s="70"/>
      <c r="E12" s="70"/>
    </row>
    <row r="13" spans="1:5">
      <c r="A13" s="64" t="s">
        <v>23</v>
      </c>
      <c r="B13" s="64"/>
      <c r="C13" s="64"/>
      <c r="D13" s="64"/>
      <c r="E13" s="64"/>
    </row>
    <row r="14" spans="1:5">
      <c r="A14" s="69" t="s">
        <v>2</v>
      </c>
      <c r="B14" s="70"/>
      <c r="C14" s="70"/>
      <c r="D14" s="70"/>
      <c r="E14" s="70"/>
    </row>
    <row r="15" spans="1:5">
      <c r="A15" s="64" t="s">
        <v>22</v>
      </c>
      <c r="B15" s="64"/>
      <c r="C15" s="64"/>
      <c r="D15" s="64"/>
      <c r="E15" s="64"/>
    </row>
    <row r="16" spans="1:5">
      <c r="A16" s="69" t="s">
        <v>16</v>
      </c>
      <c r="B16" s="70"/>
      <c r="C16" s="70"/>
      <c r="D16" s="70"/>
      <c r="E16" s="70"/>
    </row>
    <row r="17" spans="1:8" ht="30.75" customHeight="1">
      <c r="A17" s="64" t="s">
        <v>17</v>
      </c>
      <c r="B17" s="64"/>
      <c r="C17" s="64"/>
      <c r="D17" s="64"/>
      <c r="E17" s="64"/>
    </row>
    <row r="18" spans="1:8" ht="60.75" customHeight="1">
      <c r="A18" s="64" t="s">
        <v>35</v>
      </c>
      <c r="B18" s="64"/>
      <c r="C18" s="64"/>
      <c r="D18" s="64"/>
      <c r="E18" s="64"/>
    </row>
    <row r="19" spans="1:8" ht="30.75" customHeight="1">
      <c r="A19" s="71" t="s">
        <v>27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318.2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45</v>
      </c>
      <c r="B22" s="9" t="s">
        <v>41</v>
      </c>
      <c r="C22" s="3" t="s">
        <v>4</v>
      </c>
      <c r="D22" s="3">
        <v>13.66</v>
      </c>
      <c r="E22" s="8">
        <f>D22*F20*G20</f>
        <v>13039.835999999999</v>
      </c>
    </row>
    <row r="23" spans="1:8">
      <c r="A23" s="7" t="s">
        <v>42</v>
      </c>
      <c r="B23" s="9" t="s">
        <v>24</v>
      </c>
      <c r="C23" s="3" t="s">
        <v>4</v>
      </c>
      <c r="D23" s="3">
        <v>3.6</v>
      </c>
      <c r="E23" s="8">
        <f>D23*F20*G20</f>
        <v>3436.56</v>
      </c>
    </row>
    <row r="24" spans="1:8">
      <c r="A24" s="24" t="s">
        <v>28</v>
      </c>
      <c r="B24" s="9" t="s">
        <v>56</v>
      </c>
      <c r="C24" s="25" t="s">
        <v>43</v>
      </c>
      <c r="D24" s="25"/>
      <c r="E24" s="26">
        <v>0</v>
      </c>
    </row>
    <row r="25" spans="1:8">
      <c r="A25" s="27"/>
      <c r="B25" s="9"/>
      <c r="C25" s="25"/>
      <c r="D25" s="3"/>
      <c r="E25" s="8"/>
    </row>
    <row r="26" spans="1:8" s="14" customFormat="1" ht="14.25">
      <c r="A26" s="10" t="s">
        <v>29</v>
      </c>
      <c r="B26" s="11"/>
      <c r="C26" s="12"/>
      <c r="D26" s="12"/>
      <c r="E26" s="13">
        <f>SUM(E22:E25)</f>
        <v>16476.396000000001</v>
      </c>
    </row>
    <row r="28" spans="1:8" ht="31.5" customHeight="1">
      <c r="A28" s="72" t="s">
        <v>57</v>
      </c>
      <c r="B28" s="72"/>
      <c r="C28" s="72"/>
      <c r="D28" s="72"/>
      <c r="E28" s="72"/>
    </row>
    <row r="29" spans="1:8" ht="30" customHeight="1">
      <c r="A29" s="64" t="s">
        <v>21</v>
      </c>
      <c r="B29" s="64"/>
      <c r="C29" s="64"/>
      <c r="D29" s="64"/>
      <c r="E29" s="64"/>
    </row>
    <row r="30" spans="1:8">
      <c r="A30" s="64" t="s">
        <v>20</v>
      </c>
      <c r="B30" s="64"/>
      <c r="C30" s="64"/>
      <c r="D30" s="64"/>
      <c r="E30" s="64"/>
      <c r="F30" s="14"/>
      <c r="G30" s="14"/>
      <c r="H30" s="15"/>
    </row>
    <row r="31" spans="1:8" ht="31.5" customHeight="1">
      <c r="A31" s="64" t="s">
        <v>32</v>
      </c>
      <c r="B31" s="64"/>
      <c r="C31" s="64"/>
      <c r="D31" s="64"/>
      <c r="E31" s="64"/>
    </row>
    <row r="32" spans="1:8">
      <c r="A32" s="64" t="s">
        <v>18</v>
      </c>
      <c r="B32" s="64"/>
      <c r="C32" s="64"/>
      <c r="D32" s="64"/>
      <c r="E32" s="64"/>
    </row>
    <row r="33" spans="1:5">
      <c r="A33" s="68" t="s">
        <v>5</v>
      </c>
      <c r="B33" s="68"/>
      <c r="C33" s="68"/>
      <c r="D33" s="68"/>
      <c r="E33" s="68"/>
    </row>
    <row r="34" spans="1:5">
      <c r="A34" s="64" t="s">
        <v>18</v>
      </c>
      <c r="B34" s="64"/>
      <c r="C34" s="64"/>
      <c r="D34" s="64"/>
      <c r="E34" s="64"/>
    </row>
    <row r="35" spans="1:5">
      <c r="A35" s="65" t="s">
        <v>30</v>
      </c>
      <c r="B35" s="65"/>
      <c r="C35" s="65"/>
      <c r="D35" s="65"/>
      <c r="E35" s="5"/>
    </row>
    <row r="36" spans="1:5">
      <c r="B36" s="66" t="s">
        <v>19</v>
      </c>
      <c r="C36" s="66"/>
      <c r="D36" s="66"/>
      <c r="E36" s="6" t="s">
        <v>6</v>
      </c>
    </row>
    <row r="37" spans="1:5">
      <c r="A37" s="32"/>
      <c r="B37" s="32"/>
      <c r="C37" s="32"/>
      <c r="D37" s="32"/>
      <c r="E37" s="32"/>
    </row>
    <row r="38" spans="1:5">
      <c r="A38" s="67" t="s">
        <v>53</v>
      </c>
      <c r="B38" s="67"/>
      <c r="C38" s="67"/>
      <c r="D38" s="67"/>
      <c r="E38" s="5"/>
    </row>
    <row r="39" spans="1:5">
      <c r="B39" s="66" t="s">
        <v>19</v>
      </c>
      <c r="C39" s="66"/>
      <c r="D39" s="66"/>
      <c r="E39" s="6" t="s">
        <v>6</v>
      </c>
    </row>
    <row r="41" spans="1:5">
      <c r="A41" s="19" t="s">
        <v>36</v>
      </c>
    </row>
    <row r="42" spans="1:5">
      <c r="A42" s="14" t="s">
        <v>33</v>
      </c>
    </row>
    <row r="43" spans="1:5">
      <c r="A43" s="2" t="s">
        <v>40</v>
      </c>
      <c r="B43" s="16">
        <f>'1кв'!B48</f>
        <v>-5711.1260000000002</v>
      </c>
    </row>
    <row r="44" spans="1:5">
      <c r="A44" s="20" t="s">
        <v>47</v>
      </c>
      <c r="B44" s="17"/>
    </row>
    <row r="45" spans="1:5">
      <c r="A45" s="2" t="s">
        <v>37</v>
      </c>
      <c r="B45" s="17">
        <v>18778.18</v>
      </c>
    </row>
    <row r="46" spans="1:5" ht="30">
      <c r="A46" s="31" t="s">
        <v>38</v>
      </c>
      <c r="B46" s="17">
        <f>E26</f>
        <v>16476.396000000001</v>
      </c>
    </row>
    <row r="47" spans="1:5">
      <c r="A47" s="18" t="s">
        <v>39</v>
      </c>
      <c r="B47" s="21">
        <f>B43+B45-B46</f>
        <v>-3409.3420000000006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31" zoomScaleSheetLayoutView="100" workbookViewId="0">
      <selection activeCell="B44" sqref="B44"/>
    </sheetView>
  </sheetViews>
  <sheetFormatPr defaultColWidth="9.140625" defaultRowHeight="15"/>
  <cols>
    <col min="1" max="1" width="33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5.42578125" style="2" customWidth="1"/>
    <col min="6" max="7" width="9.140625" style="2"/>
    <col min="8" max="8" width="17.140625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" customHeight="1">
      <c r="A2" s="74" t="s">
        <v>12</v>
      </c>
      <c r="B2" s="75"/>
      <c r="C2" s="75"/>
      <c r="D2" s="75"/>
      <c r="E2" s="75"/>
    </row>
    <row r="3" spans="1:5">
      <c r="A3" s="76" t="s">
        <v>60</v>
      </c>
      <c r="B3" s="76"/>
      <c r="C3" s="76"/>
      <c r="D3" s="76"/>
      <c r="E3" s="76"/>
    </row>
    <row r="4" spans="1:5" s="1" customFormat="1" ht="15.6" customHeight="1">
      <c r="A4" s="22" t="s">
        <v>13</v>
      </c>
      <c r="B4" s="4"/>
      <c r="C4" s="4"/>
      <c r="D4" s="80" t="s">
        <v>61</v>
      </c>
      <c r="E4" s="80"/>
    </row>
    <row r="5" spans="1:5">
      <c r="A5" s="35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7" t="s">
        <v>25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4" t="s">
        <v>59</v>
      </c>
      <c r="B9" s="64"/>
      <c r="C9" s="64"/>
      <c r="D9" s="64"/>
      <c r="E9" s="64"/>
    </row>
    <row r="10" spans="1:5" ht="28.5" customHeight="1">
      <c r="A10" s="78" t="s">
        <v>14</v>
      </c>
      <c r="B10" s="79"/>
      <c r="C10" s="79"/>
      <c r="D10" s="79"/>
      <c r="E10" s="79"/>
    </row>
    <row r="11" spans="1:5" ht="30.75" customHeight="1">
      <c r="A11" s="64" t="s">
        <v>52</v>
      </c>
      <c r="B11" s="64"/>
      <c r="C11" s="64"/>
      <c r="D11" s="64"/>
      <c r="E11" s="64"/>
    </row>
    <row r="12" spans="1:5">
      <c r="A12" s="69" t="s">
        <v>15</v>
      </c>
      <c r="B12" s="70"/>
      <c r="C12" s="70"/>
      <c r="D12" s="70"/>
      <c r="E12" s="70"/>
    </row>
    <row r="13" spans="1:5">
      <c r="A13" s="64" t="s">
        <v>23</v>
      </c>
      <c r="B13" s="64"/>
      <c r="C13" s="64"/>
      <c r="D13" s="64"/>
      <c r="E13" s="64"/>
    </row>
    <row r="14" spans="1:5">
      <c r="A14" s="69" t="s">
        <v>2</v>
      </c>
      <c r="B14" s="70"/>
      <c r="C14" s="70"/>
      <c r="D14" s="70"/>
      <c r="E14" s="70"/>
    </row>
    <row r="15" spans="1:5">
      <c r="A15" s="64" t="s">
        <v>22</v>
      </c>
      <c r="B15" s="64"/>
      <c r="C15" s="64"/>
      <c r="D15" s="64"/>
      <c r="E15" s="64"/>
    </row>
    <row r="16" spans="1:5">
      <c r="A16" s="69" t="s">
        <v>16</v>
      </c>
      <c r="B16" s="70"/>
      <c r="C16" s="70"/>
      <c r="D16" s="70"/>
      <c r="E16" s="70"/>
    </row>
    <row r="17" spans="1:8" ht="30.75" customHeight="1">
      <c r="A17" s="64" t="s">
        <v>17</v>
      </c>
      <c r="B17" s="64"/>
      <c r="C17" s="64"/>
      <c r="D17" s="64"/>
      <c r="E17" s="64"/>
    </row>
    <row r="18" spans="1:8" ht="60.75" customHeight="1">
      <c r="A18" s="64" t="s">
        <v>35</v>
      </c>
      <c r="B18" s="64"/>
      <c r="C18" s="64"/>
      <c r="D18" s="64"/>
      <c r="E18" s="64"/>
    </row>
    <row r="19" spans="1:8" ht="30.75" customHeight="1">
      <c r="A19" s="71" t="s">
        <v>27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318.2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45</v>
      </c>
      <c r="B22" s="9" t="s">
        <v>41</v>
      </c>
      <c r="C22" s="3" t="s">
        <v>4</v>
      </c>
      <c r="D22" s="3">
        <v>11.5</v>
      </c>
      <c r="E22" s="8">
        <f>D22*F20*G20</f>
        <v>10977.9</v>
      </c>
    </row>
    <row r="23" spans="1:8">
      <c r="A23" s="7" t="s">
        <v>42</v>
      </c>
      <c r="B23" s="9" t="s">
        <v>24</v>
      </c>
      <c r="C23" s="3" t="s">
        <v>4</v>
      </c>
      <c r="D23" s="3">
        <v>3.9</v>
      </c>
      <c r="E23" s="8">
        <f>D23*F20*G20</f>
        <v>3722.94</v>
      </c>
    </row>
    <row r="24" spans="1:8">
      <c r="A24" s="24" t="s">
        <v>28</v>
      </c>
      <c r="B24" s="9" t="s">
        <v>58</v>
      </c>
      <c r="C24" s="25" t="s">
        <v>43</v>
      </c>
      <c r="D24" s="25"/>
      <c r="E24" s="26">
        <v>0</v>
      </c>
    </row>
    <row r="25" spans="1:8">
      <c r="A25" s="27" t="s">
        <v>62</v>
      </c>
      <c r="B25" s="9" t="s">
        <v>63</v>
      </c>
      <c r="C25" s="25" t="s">
        <v>64</v>
      </c>
      <c r="D25" s="25">
        <v>4</v>
      </c>
      <c r="E25" s="26">
        <f>D25*235.95</f>
        <v>943.8</v>
      </c>
    </row>
    <row r="26" spans="1:8">
      <c r="A26" s="27"/>
      <c r="B26" s="9"/>
      <c r="C26" s="25"/>
      <c r="D26" s="3"/>
      <c r="E26" s="8"/>
    </row>
    <row r="27" spans="1:8" s="14" customFormat="1" ht="14.25">
      <c r="A27" s="10" t="s">
        <v>29</v>
      </c>
      <c r="B27" s="11"/>
      <c r="C27" s="12"/>
      <c r="D27" s="12"/>
      <c r="E27" s="13">
        <f>SUM(E22:E26)</f>
        <v>15644.64</v>
      </c>
    </row>
    <row r="29" spans="1:8" ht="31.5" customHeight="1">
      <c r="A29" s="72" t="s">
        <v>65</v>
      </c>
      <c r="B29" s="72"/>
      <c r="C29" s="72"/>
      <c r="D29" s="72"/>
      <c r="E29" s="72"/>
    </row>
    <row r="30" spans="1:8" ht="30" customHeight="1">
      <c r="A30" s="64" t="s">
        <v>21</v>
      </c>
      <c r="B30" s="64"/>
      <c r="C30" s="64"/>
      <c r="D30" s="64"/>
      <c r="E30" s="64"/>
    </row>
    <row r="31" spans="1:8">
      <c r="A31" s="64" t="s">
        <v>20</v>
      </c>
      <c r="B31" s="64"/>
      <c r="C31" s="64"/>
      <c r="D31" s="64"/>
      <c r="E31" s="64"/>
      <c r="F31" s="14"/>
      <c r="G31" s="14"/>
      <c r="H31" s="15"/>
    </row>
    <row r="32" spans="1:8" ht="31.5" customHeight="1">
      <c r="A32" s="64" t="s">
        <v>32</v>
      </c>
      <c r="B32" s="64"/>
      <c r="C32" s="64"/>
      <c r="D32" s="64"/>
      <c r="E32" s="64"/>
    </row>
    <row r="33" spans="1:5">
      <c r="A33" s="64" t="s">
        <v>18</v>
      </c>
      <c r="B33" s="64"/>
      <c r="C33" s="64"/>
      <c r="D33" s="64"/>
      <c r="E33" s="64"/>
    </row>
    <row r="34" spans="1:5">
      <c r="A34" s="68" t="s">
        <v>5</v>
      </c>
      <c r="B34" s="68"/>
      <c r="C34" s="68"/>
      <c r="D34" s="68"/>
      <c r="E34" s="68"/>
    </row>
    <row r="35" spans="1:5">
      <c r="A35" s="64" t="s">
        <v>18</v>
      </c>
      <c r="B35" s="64"/>
      <c r="C35" s="64"/>
      <c r="D35" s="64"/>
      <c r="E35" s="64"/>
    </row>
    <row r="36" spans="1:5">
      <c r="A36" s="65" t="s">
        <v>30</v>
      </c>
      <c r="B36" s="65"/>
      <c r="C36" s="65"/>
      <c r="D36" s="65"/>
      <c r="E36" s="5"/>
    </row>
    <row r="37" spans="1:5">
      <c r="B37" s="66" t="s">
        <v>19</v>
      </c>
      <c r="C37" s="66"/>
      <c r="D37" s="66"/>
      <c r="E37" s="6" t="s">
        <v>6</v>
      </c>
    </row>
    <row r="38" spans="1:5">
      <c r="A38" s="34"/>
      <c r="B38" s="34"/>
      <c r="C38" s="34"/>
      <c r="D38" s="34"/>
      <c r="E38" s="34"/>
    </row>
    <row r="39" spans="1:5">
      <c r="A39" s="67" t="s">
        <v>53</v>
      </c>
      <c r="B39" s="67"/>
      <c r="C39" s="67"/>
      <c r="D39" s="67"/>
      <c r="E39" s="5"/>
    </row>
    <row r="40" spans="1:5">
      <c r="B40" s="66" t="s">
        <v>19</v>
      </c>
      <c r="C40" s="66"/>
      <c r="D40" s="66"/>
      <c r="E40" s="6" t="s">
        <v>6</v>
      </c>
    </row>
    <row r="42" spans="1:5">
      <c r="A42" s="19" t="s">
        <v>36</v>
      </c>
    </row>
    <row r="43" spans="1:5">
      <c r="A43" s="14" t="s">
        <v>33</v>
      </c>
    </row>
    <row r="44" spans="1:5">
      <c r="A44" s="2" t="s">
        <v>40</v>
      </c>
      <c r="B44" s="16">
        <f>'2кв'!B47</f>
        <v>-3409.3420000000006</v>
      </c>
    </row>
    <row r="45" spans="1:5">
      <c r="A45" s="20" t="s">
        <v>47</v>
      </c>
      <c r="B45" s="17"/>
    </row>
    <row r="46" spans="1:5">
      <c r="A46" s="2" t="s">
        <v>37</v>
      </c>
      <c r="B46" s="17">
        <v>19531.11</v>
      </c>
    </row>
    <row r="47" spans="1:5" ht="30">
      <c r="A47" s="36" t="s">
        <v>38</v>
      </c>
      <c r="B47" s="17">
        <f>E27</f>
        <v>15644.64</v>
      </c>
    </row>
    <row r="48" spans="1:5">
      <c r="A48" s="18" t="s">
        <v>39</v>
      </c>
      <c r="B48" s="21">
        <f>B44+B46-B47</f>
        <v>477.12800000000061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8"/>
  <sheetViews>
    <sheetView view="pageBreakPreview" topLeftCell="A31" zoomScaleSheetLayoutView="100" workbookViewId="0">
      <selection activeCell="B47" sqref="B47"/>
    </sheetView>
  </sheetViews>
  <sheetFormatPr defaultColWidth="9.140625" defaultRowHeight="15"/>
  <cols>
    <col min="1" max="1" width="33.28515625" style="2" customWidth="1"/>
    <col min="2" max="2" width="20.28515625" style="2" customWidth="1"/>
    <col min="3" max="3" width="13" style="2" customWidth="1"/>
    <col min="4" max="4" width="14.7109375" style="2" customWidth="1"/>
    <col min="5" max="5" width="15.42578125" style="2" customWidth="1"/>
    <col min="6" max="7" width="9.140625" style="2"/>
    <col min="8" max="8" width="17.140625" style="2" customWidth="1"/>
    <col min="9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0" customHeight="1">
      <c r="A2" s="74" t="s">
        <v>12</v>
      </c>
      <c r="B2" s="75"/>
      <c r="C2" s="75"/>
      <c r="D2" s="75"/>
      <c r="E2" s="75"/>
    </row>
    <row r="3" spans="1:5">
      <c r="A3" s="76" t="s">
        <v>66</v>
      </c>
      <c r="B3" s="76"/>
      <c r="C3" s="76"/>
      <c r="D3" s="76"/>
      <c r="E3" s="76"/>
    </row>
    <row r="4" spans="1:5" s="1" customFormat="1" ht="15.6" customHeight="1">
      <c r="A4" s="22" t="s">
        <v>13</v>
      </c>
      <c r="B4" s="4"/>
      <c r="C4" s="4"/>
      <c r="D4" s="80" t="s">
        <v>67</v>
      </c>
      <c r="E4" s="80"/>
    </row>
    <row r="5" spans="1:5">
      <c r="A5" s="39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7" t="s">
        <v>25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>
      <c r="A9" s="64" t="s">
        <v>59</v>
      </c>
      <c r="B9" s="64"/>
      <c r="C9" s="64"/>
      <c r="D9" s="64"/>
      <c r="E9" s="64"/>
    </row>
    <row r="10" spans="1:5" ht="28.5" customHeight="1">
      <c r="A10" s="78" t="s">
        <v>14</v>
      </c>
      <c r="B10" s="79"/>
      <c r="C10" s="79"/>
      <c r="D10" s="79"/>
      <c r="E10" s="79"/>
    </row>
    <row r="11" spans="1:5" ht="30.75" customHeight="1">
      <c r="A11" s="64" t="s">
        <v>52</v>
      </c>
      <c r="B11" s="64"/>
      <c r="C11" s="64"/>
      <c r="D11" s="64"/>
      <c r="E11" s="64"/>
    </row>
    <row r="12" spans="1:5">
      <c r="A12" s="69" t="s">
        <v>15</v>
      </c>
      <c r="B12" s="70"/>
      <c r="C12" s="70"/>
      <c r="D12" s="70"/>
      <c r="E12" s="70"/>
    </row>
    <row r="13" spans="1:5">
      <c r="A13" s="64" t="s">
        <v>23</v>
      </c>
      <c r="B13" s="64"/>
      <c r="C13" s="64"/>
      <c r="D13" s="64"/>
      <c r="E13" s="64"/>
    </row>
    <row r="14" spans="1:5">
      <c r="A14" s="69" t="s">
        <v>2</v>
      </c>
      <c r="B14" s="70"/>
      <c r="C14" s="70"/>
      <c r="D14" s="70"/>
      <c r="E14" s="70"/>
    </row>
    <row r="15" spans="1:5">
      <c r="A15" s="64" t="s">
        <v>22</v>
      </c>
      <c r="B15" s="64"/>
      <c r="C15" s="64"/>
      <c r="D15" s="64"/>
      <c r="E15" s="64"/>
    </row>
    <row r="16" spans="1:5">
      <c r="A16" s="69" t="s">
        <v>16</v>
      </c>
      <c r="B16" s="70"/>
      <c r="C16" s="70"/>
      <c r="D16" s="70"/>
      <c r="E16" s="70"/>
    </row>
    <row r="17" spans="1:8" ht="30.75" customHeight="1">
      <c r="A17" s="64" t="s">
        <v>17</v>
      </c>
      <c r="B17" s="64"/>
      <c r="C17" s="64"/>
      <c r="D17" s="64"/>
      <c r="E17" s="64"/>
    </row>
    <row r="18" spans="1:8" ht="60.75" customHeight="1">
      <c r="A18" s="64" t="s">
        <v>35</v>
      </c>
      <c r="B18" s="64"/>
      <c r="C18" s="64"/>
      <c r="D18" s="64"/>
      <c r="E18" s="64"/>
    </row>
    <row r="19" spans="1:8" ht="30.75" customHeight="1">
      <c r="A19" s="71" t="s">
        <v>27</v>
      </c>
      <c r="B19" s="71"/>
      <c r="C19" s="71"/>
      <c r="D19" s="71"/>
      <c r="E19" s="71"/>
    </row>
    <row r="20" spans="1:8">
      <c r="A20" s="71"/>
      <c r="B20" s="71"/>
      <c r="C20" s="71"/>
      <c r="D20" s="71"/>
      <c r="E20" s="71"/>
      <c r="F20" s="2">
        <v>318.2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3" t="s">
        <v>45</v>
      </c>
      <c r="B22" s="9" t="s">
        <v>41</v>
      </c>
      <c r="C22" s="3" t="s">
        <v>4</v>
      </c>
      <c r="D22" s="3">
        <v>11.5</v>
      </c>
      <c r="E22" s="8">
        <f>D22*F20*G20</f>
        <v>10977.9</v>
      </c>
    </row>
    <row r="23" spans="1:8">
      <c r="A23" s="7" t="s">
        <v>42</v>
      </c>
      <c r="B23" s="9" t="s">
        <v>24</v>
      </c>
      <c r="C23" s="3" t="s">
        <v>4</v>
      </c>
      <c r="D23" s="3">
        <v>3.9</v>
      </c>
      <c r="E23" s="8">
        <f>D23*F20*G20</f>
        <v>3722.94</v>
      </c>
    </row>
    <row r="24" spans="1:8">
      <c r="A24" s="24" t="s">
        <v>28</v>
      </c>
      <c r="B24" s="9" t="s">
        <v>68</v>
      </c>
      <c r="C24" s="25" t="s">
        <v>43</v>
      </c>
      <c r="D24" s="25"/>
      <c r="E24" s="26">
        <v>0</v>
      </c>
    </row>
    <row r="25" spans="1:8">
      <c r="A25" s="27"/>
      <c r="B25" s="9"/>
      <c r="C25" s="25"/>
      <c r="D25" s="3"/>
      <c r="E25" s="8"/>
    </row>
    <row r="26" spans="1:8" s="14" customFormat="1" ht="14.25">
      <c r="A26" s="10" t="s">
        <v>29</v>
      </c>
      <c r="B26" s="11"/>
      <c r="C26" s="12"/>
      <c r="D26" s="12"/>
      <c r="E26" s="13">
        <f>SUM(E22:E25)</f>
        <v>14700.84</v>
      </c>
    </row>
    <row r="28" spans="1:8" ht="31.5" customHeight="1">
      <c r="A28" s="72" t="s">
        <v>90</v>
      </c>
      <c r="B28" s="72"/>
      <c r="C28" s="72"/>
      <c r="D28" s="72"/>
      <c r="E28" s="72"/>
    </row>
    <row r="29" spans="1:8" ht="30" customHeight="1">
      <c r="A29" s="64" t="s">
        <v>21</v>
      </c>
      <c r="B29" s="64"/>
      <c r="C29" s="64"/>
      <c r="D29" s="64"/>
      <c r="E29" s="64"/>
    </row>
    <row r="30" spans="1:8">
      <c r="A30" s="64" t="s">
        <v>20</v>
      </c>
      <c r="B30" s="64"/>
      <c r="C30" s="64"/>
      <c r="D30" s="64"/>
      <c r="E30" s="64"/>
      <c r="F30" s="14"/>
      <c r="G30" s="14"/>
      <c r="H30" s="15"/>
    </row>
    <row r="31" spans="1:8" ht="31.5" customHeight="1">
      <c r="A31" s="64" t="s">
        <v>32</v>
      </c>
      <c r="B31" s="64"/>
      <c r="C31" s="64"/>
      <c r="D31" s="64"/>
      <c r="E31" s="64"/>
    </row>
    <row r="32" spans="1:8">
      <c r="A32" s="64" t="s">
        <v>18</v>
      </c>
      <c r="B32" s="64"/>
      <c r="C32" s="64"/>
      <c r="D32" s="64"/>
      <c r="E32" s="64"/>
    </row>
    <row r="33" spans="1:5">
      <c r="A33" s="37"/>
      <c r="B33" s="37"/>
      <c r="C33" s="37"/>
      <c r="D33" s="37"/>
      <c r="E33" s="37"/>
    </row>
    <row r="34" spans="1:5">
      <c r="A34" s="68" t="s">
        <v>5</v>
      </c>
      <c r="B34" s="68"/>
      <c r="C34" s="68"/>
      <c r="D34" s="68"/>
      <c r="E34" s="68"/>
    </row>
    <row r="35" spans="1:5">
      <c r="A35" s="64" t="s">
        <v>18</v>
      </c>
      <c r="B35" s="64"/>
      <c r="C35" s="64"/>
      <c r="D35" s="64"/>
      <c r="E35" s="64"/>
    </row>
    <row r="36" spans="1:5">
      <c r="A36" s="65" t="s">
        <v>30</v>
      </c>
      <c r="B36" s="65"/>
      <c r="C36" s="65"/>
      <c r="D36" s="65"/>
      <c r="E36" s="5"/>
    </row>
    <row r="37" spans="1:5">
      <c r="B37" s="66" t="s">
        <v>19</v>
      </c>
      <c r="C37" s="66"/>
      <c r="D37" s="66"/>
      <c r="E37" s="6" t="s">
        <v>6</v>
      </c>
    </row>
    <row r="38" spans="1:5">
      <c r="A38" s="38"/>
      <c r="B38" s="38"/>
      <c r="C38" s="38"/>
      <c r="D38" s="38"/>
      <c r="E38" s="38"/>
    </row>
    <row r="39" spans="1:5">
      <c r="A39" s="67" t="s">
        <v>53</v>
      </c>
      <c r="B39" s="67"/>
      <c r="C39" s="67"/>
      <c r="D39" s="67"/>
      <c r="E39" s="5"/>
    </row>
    <row r="40" spans="1:5">
      <c r="B40" s="66" t="s">
        <v>19</v>
      </c>
      <c r="C40" s="66"/>
      <c r="D40" s="66"/>
      <c r="E40" s="6" t="s">
        <v>6</v>
      </c>
    </row>
    <row r="42" spans="1:5">
      <c r="A42" s="19" t="s">
        <v>36</v>
      </c>
    </row>
    <row r="43" spans="1:5">
      <c r="A43" s="14" t="s">
        <v>33</v>
      </c>
    </row>
    <row r="44" spans="1:5">
      <c r="A44" s="2" t="s">
        <v>40</v>
      </c>
      <c r="B44" s="16">
        <f>'3кв'!B48</f>
        <v>477.12800000000061</v>
      </c>
    </row>
    <row r="45" spans="1:5">
      <c r="A45" s="20" t="s">
        <v>47</v>
      </c>
      <c r="B45" s="17"/>
    </row>
    <row r="46" spans="1:5">
      <c r="A46" s="2" t="s">
        <v>37</v>
      </c>
      <c r="B46" s="17">
        <v>18783.21</v>
      </c>
    </row>
    <row r="47" spans="1:5" ht="30">
      <c r="A47" s="40" t="s">
        <v>38</v>
      </c>
      <c r="B47" s="17">
        <f>E26</f>
        <v>14700.84</v>
      </c>
    </row>
    <row r="48" spans="1:5">
      <c r="A48" s="18" t="s">
        <v>39</v>
      </c>
      <c r="B48" s="21">
        <f>B44+B46-B47</f>
        <v>4559.4979999999996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7"/>
  <sheetViews>
    <sheetView tabSelected="1" view="pageBreakPreview" topLeftCell="A7" zoomScaleSheetLayoutView="100" workbookViewId="0">
      <selection activeCell="A26" sqref="A26:XFD26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2" t="s">
        <v>87</v>
      </c>
      <c r="B1" s="82"/>
      <c r="C1" s="82"/>
      <c r="D1" s="63"/>
    </row>
    <row r="2" spans="1:5" ht="15.75">
      <c r="A2" s="83" t="s">
        <v>86</v>
      </c>
      <c r="B2" s="83"/>
      <c r="C2" s="83"/>
      <c r="D2" s="62"/>
    </row>
    <row r="3" spans="1:5" ht="15.75">
      <c r="A3" s="83" t="s">
        <v>85</v>
      </c>
      <c r="B3" s="83"/>
      <c r="C3" s="83"/>
      <c r="D3" s="62"/>
    </row>
    <row r="4" spans="1:5" ht="15.75">
      <c r="A4" s="82" t="s">
        <v>88</v>
      </c>
      <c r="B4" s="82"/>
      <c r="C4" s="82"/>
      <c r="D4" s="63"/>
    </row>
    <row r="5" spans="1:5" ht="15.75">
      <c r="A5" s="84"/>
      <c r="B5" s="84"/>
      <c r="C5" s="84"/>
      <c r="D5" s="1"/>
    </row>
    <row r="6" spans="1:5" ht="15.75">
      <c r="A6" s="62"/>
      <c r="B6" s="61" t="s">
        <v>84</v>
      </c>
      <c r="C6" s="60">
        <f>'1кв'!B44</f>
        <v>-6781.47</v>
      </c>
      <c r="D6" s="54"/>
    </row>
    <row r="7" spans="1:5" ht="15.75">
      <c r="A7" s="42" t="s">
        <v>83</v>
      </c>
      <c r="B7" s="61" t="s">
        <v>91</v>
      </c>
      <c r="C7" s="60"/>
      <c r="D7" s="54"/>
    </row>
    <row r="8" spans="1:5" ht="15.75">
      <c r="B8" s="56" t="s">
        <v>82</v>
      </c>
      <c r="C8" s="59">
        <f>'1кв'!B46+'2кв'!B45+'3кв'!B46+'4кв'!B46</f>
        <v>75865.34</v>
      </c>
      <c r="D8" s="58"/>
    </row>
    <row r="9" spans="1:5" ht="15.75">
      <c r="A9" s="57"/>
      <c r="B9" s="56" t="s">
        <v>81</v>
      </c>
      <c r="C9" s="55">
        <f>SUM(C8:C8)</f>
        <v>75865.34</v>
      </c>
      <c r="D9" s="54"/>
    </row>
    <row r="10" spans="1:5" ht="15.75">
      <c r="A10" s="1"/>
      <c r="B10" s="81"/>
      <c r="C10" s="81"/>
      <c r="D10" s="41"/>
    </row>
    <row r="11" spans="1:5" ht="15.75">
      <c r="A11" s="50" t="s">
        <v>80</v>
      </c>
      <c r="B11" s="23" t="s">
        <v>45</v>
      </c>
      <c r="C11" s="53">
        <f>'1кв'!E22+'2кв'!E22+'3кв'!E22+'4кв'!E22</f>
        <v>48035.472000000002</v>
      </c>
      <c r="D11" s="41"/>
    </row>
    <row r="12" spans="1:5" ht="15.75">
      <c r="A12" s="50"/>
      <c r="B12" s="7" t="s">
        <v>42</v>
      </c>
      <c r="C12" s="53">
        <f>'1кв'!E24+'2кв'!E23+'3кв'!E23+'4кв'!E23</f>
        <v>14319</v>
      </c>
      <c r="D12" s="41"/>
    </row>
    <row r="13" spans="1:5" ht="30">
      <c r="A13" s="50"/>
      <c r="B13" s="7" t="s">
        <v>46</v>
      </c>
      <c r="C13" s="53">
        <f>'1кв'!E23</f>
        <v>1226.0999999999999</v>
      </c>
      <c r="D13" s="41"/>
    </row>
    <row r="14" spans="1:5" ht="15.75">
      <c r="A14" s="1"/>
      <c r="B14" s="7" t="s">
        <v>28</v>
      </c>
      <c r="C14" s="53">
        <f>'1кв'!E25+'2кв'!E24+'3кв'!E24+'4кв'!E24</f>
        <v>0</v>
      </c>
      <c r="D14" s="41"/>
      <c r="E14" s="47"/>
    </row>
    <row r="15" spans="1:5" ht="15.75">
      <c r="A15" s="50"/>
      <c r="B15" s="52" t="s">
        <v>89</v>
      </c>
      <c r="C15" s="51">
        <f>4*235.95</f>
        <v>943.8</v>
      </c>
      <c r="D15" s="41"/>
    </row>
    <row r="16" spans="1:5" ht="15.75">
      <c r="A16" s="50"/>
      <c r="B16" s="49"/>
      <c r="C16" s="26"/>
      <c r="D16" s="41"/>
    </row>
    <row r="17" spans="1:5" ht="15.75">
      <c r="A17" s="1"/>
      <c r="B17" s="48" t="s">
        <v>79</v>
      </c>
      <c r="C17" s="45">
        <f>SUM(C11:C16)</f>
        <v>64524.372000000003</v>
      </c>
      <c r="D17" s="41"/>
      <c r="E17" s="47"/>
    </row>
    <row r="18" spans="1:5" ht="15.75">
      <c r="A18" s="1"/>
      <c r="B18" s="46" t="s">
        <v>78</v>
      </c>
      <c r="C18" s="45">
        <f>C6+C9-C17</f>
        <v>4559.4979999999923</v>
      </c>
      <c r="D18" s="41"/>
    </row>
    <row r="19" spans="1:5" ht="15.75">
      <c r="A19" s="1"/>
      <c r="B19" s="42"/>
      <c r="C19" s="42"/>
      <c r="D19" s="41"/>
    </row>
    <row r="20" spans="1:5" ht="15.75">
      <c r="A20" s="1"/>
      <c r="B20" s="43" t="s">
        <v>77</v>
      </c>
      <c r="C20" s="43"/>
      <c r="D20" s="41"/>
    </row>
    <row r="21" spans="1:5" ht="15.75">
      <c r="A21" s="1"/>
      <c r="B21" s="43" t="s">
        <v>76</v>
      </c>
      <c r="C21" s="43">
        <v>4999.17</v>
      </c>
      <c r="D21" s="41"/>
    </row>
    <row r="22" spans="1:5" ht="15.75">
      <c r="A22" s="1"/>
      <c r="B22" s="44" t="s">
        <v>75</v>
      </c>
      <c r="C22" s="44">
        <v>7258.27</v>
      </c>
      <c r="D22" s="41"/>
    </row>
    <row r="23" spans="1:5" ht="15.75">
      <c r="A23" s="1"/>
      <c r="B23" s="43" t="s">
        <v>74</v>
      </c>
      <c r="C23" s="43">
        <f>C22-C21</f>
        <v>2259.1000000000004</v>
      </c>
      <c r="D23" s="41"/>
    </row>
    <row r="24" spans="1:5" ht="15.75">
      <c r="A24" s="1"/>
      <c r="B24" s="42"/>
      <c r="C24" s="42"/>
      <c r="D24" s="41"/>
    </row>
    <row r="25" spans="1:5" ht="15.75">
      <c r="A25" s="1"/>
      <c r="B25" s="42"/>
      <c r="C25" s="42"/>
      <c r="D25" s="41"/>
    </row>
    <row r="26" spans="1:5" ht="15.75">
      <c r="A26" s="1"/>
      <c r="B26" s="42"/>
      <c r="C26" s="42"/>
      <c r="D26" s="41"/>
    </row>
    <row r="27" spans="1:5" ht="15.75">
      <c r="A27" s="1"/>
      <c r="B27" s="42"/>
      <c r="C27" s="42"/>
      <c r="D27" s="41"/>
    </row>
    <row r="28" spans="1:5" ht="15.75">
      <c r="A28" s="1" t="s">
        <v>73</v>
      </c>
      <c r="B28" s="42" t="s">
        <v>72</v>
      </c>
      <c r="C28" s="42"/>
      <c r="D28" s="41"/>
    </row>
    <row r="29" spans="1:5" ht="15.75">
      <c r="A29" s="1"/>
      <c r="B29" s="42" t="s">
        <v>71</v>
      </c>
      <c r="C29" s="42"/>
      <c r="D29" s="41"/>
    </row>
    <row r="30" spans="1:5" ht="15.75">
      <c r="A30" s="1"/>
      <c r="B30" s="42" t="s">
        <v>70</v>
      </c>
      <c r="C30" s="42"/>
      <c r="D30" s="41"/>
    </row>
    <row r="31" spans="1:5" ht="15.75">
      <c r="A31" s="1"/>
      <c r="B31" s="42"/>
      <c r="C31" s="42"/>
      <c r="D31" s="41"/>
    </row>
    <row r="32" spans="1:5" ht="15.75">
      <c r="A32" s="1"/>
      <c r="B32" s="42"/>
      <c r="C32" s="42"/>
      <c r="D32" s="41"/>
    </row>
    <row r="33" spans="1:4" ht="15.75">
      <c r="A33" s="1"/>
      <c r="B33" s="42" t="s">
        <v>69</v>
      </c>
      <c r="C33" s="42"/>
      <c r="D33" s="41"/>
    </row>
    <row r="34" spans="1:4" ht="15.75">
      <c r="A34" s="1"/>
      <c r="B34" s="42"/>
      <c r="C34" s="42"/>
      <c r="D34" s="41"/>
    </row>
    <row r="35" spans="1:4" ht="15.75">
      <c r="A35" s="1"/>
      <c r="B35" s="42"/>
      <c r="C35" s="42"/>
      <c r="D35" s="41"/>
    </row>
    <row r="36" spans="1:4" ht="15.75">
      <c r="A36" s="1"/>
      <c r="B36" s="42"/>
      <c r="C36" s="42"/>
      <c r="D36" s="41"/>
    </row>
    <row r="37" spans="1:4" ht="15.75">
      <c r="A37" s="1"/>
      <c r="B37" s="42"/>
      <c r="C37" s="42"/>
      <c r="D37" s="41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2023-03-02T10:39:44Z</dcterms:modified>
</cp:coreProperties>
</file>