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externalReferences>
    <externalReference r:id="rId6"/>
  </externalReferences>
  <definedNames>
    <definedName name="_xlnm.Print_Area" localSheetId="0">'1кв'!$A$1:$E$51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отчет!$A$1:$C$39</definedName>
  </definedNames>
  <calcPr calcId="124519"/>
</workbook>
</file>

<file path=xl/calcChain.xml><?xml version="1.0" encoding="utf-8"?>
<calcChain xmlns="http://schemas.openxmlformats.org/spreadsheetml/2006/main">
  <c r="C17" i="23"/>
  <c r="E26" i="19"/>
  <c r="B46" i="22"/>
  <c r="C9" i="23"/>
  <c r="C16" l="1"/>
  <c r="C10"/>
  <c r="C6"/>
  <c r="C27"/>
  <c r="C20"/>
  <c r="C18" s="1"/>
  <c r="C15"/>
  <c r="F20" i="22"/>
  <c r="E22" s="1"/>
  <c r="E23" l="1"/>
  <c r="E22" i="21"/>
  <c r="E26" s="1"/>
  <c r="F20"/>
  <c r="E23" s="1"/>
  <c r="E26" i="22" l="1"/>
  <c r="B49" s="1"/>
  <c r="B49" i="21"/>
  <c r="B46" i="20"/>
  <c r="F20"/>
  <c r="E23" s="1"/>
  <c r="E22" l="1"/>
  <c r="E26" s="1"/>
  <c r="B49"/>
  <c r="B47" i="19" l="1"/>
  <c r="C8" i="23" s="1"/>
  <c r="C11" s="1"/>
  <c r="E24" i="19" l="1"/>
  <c r="F20"/>
  <c r="E22" s="1"/>
  <c r="C13" i="23" l="1"/>
  <c r="E23" i="19"/>
  <c r="C14" i="23" l="1"/>
  <c r="C21" s="1"/>
  <c r="C22" s="1"/>
  <c r="E27" i="19"/>
  <c r="D22" i="23" s="1"/>
  <c r="E22" l="1"/>
  <c r="B50" i="19"/>
  <c r="B51" s="1"/>
  <c r="B44" i="20" s="1"/>
  <c r="B50" s="1"/>
  <c r="B44" i="21" s="1"/>
  <c r="B50" s="1"/>
  <c r="B44" i="22" s="1"/>
  <c r="B50" s="1"/>
</calcChain>
</file>

<file path=xl/sharedStrings.xml><?xml version="1.0" encoding="utf-8"?>
<sst xmlns="http://schemas.openxmlformats.org/spreadsheetml/2006/main" count="268" uniqueCount="103">
  <si>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</si>
  <si>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</si>
  <si>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</si>
  <si>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</si>
  <si>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</si>
  <si>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</si>
  <si>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</si>
  <si>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</si>
  <si>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</si>
  <si>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</si>
  <si>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</si>
  <si>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</si>
  <si>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</si>
  <si>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</si>
  <si>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</si>
  <si>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</si>
  <si>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</si>
  <si>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</si>
  <si>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</si>
  <si>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</si>
  <si>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</si>
  <si>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</si>
  <si>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</si>
  <si>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</si>
  <si>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</si>
  <si>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д.9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</si>
  <si>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38 от 02.05.2015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</si>
  <si>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</si>
  <si>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</si>
  <si>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</si>
  <si>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</si>
  <si>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</si>
  <si>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</si>
  <si>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</si>
  <si>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</si>
  <si>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</si>
  <si>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</si>
  <si>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Общая площадь квартир - 551,4</t>
  </si>
  <si>
    <t>Не жилые помещения -  63,2</t>
  </si>
  <si>
    <t>Расходы по содержанию и тек. Ремонту</t>
  </si>
  <si>
    <t>не жилые помещения Сбербанк</t>
  </si>
  <si>
    <t>в т.ч. Оплачено рем.и содерж.</t>
  </si>
  <si>
    <t xml:space="preserve">Общехозяйственные расходы 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</si>
  <si>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Редько Р.Н.</t>
    </r>
  </si>
  <si>
    <t>Остаток на начало квартала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</si>
  <si>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Редько Романа Николаевича</t>
    </r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</si>
  <si>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</si>
  <si>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</si>
  <si>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</si>
  <si>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t xml:space="preserve">Обработка подъездов хлорсодержащими растворами опрыскивание 1 раз в неделю </t>
  </si>
  <si>
    <t>Предъявлено населению 30139,5</t>
  </si>
  <si>
    <t>за 1 квартал 2022 года</t>
  </si>
  <si>
    <t>"31" 03 2022 г.</t>
  </si>
  <si>
    <t>Замена доводчика (кв.9)</t>
  </si>
  <si>
    <t>март</t>
  </si>
  <si>
    <t>ч/час</t>
  </si>
  <si>
    <t xml:space="preserve">           2. Всего за период с "01" 01 2022 г. по "31" 03 2022 г. выполнено работ (оказано услуг) на общую сумму двадцать восемь тысяч восемьсот сорок четыре рубля 97 копеек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</si>
  <si>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Малова Александра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</si>
  <si>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17.06.2022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</si>
  <si>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Малов А.С.</t>
    </r>
  </si>
  <si>
    <t>за 2 квартал 2022 года</t>
  </si>
  <si>
    <t>"30" 06 2022 г.</t>
  </si>
  <si>
    <t>2 квартал</t>
  </si>
  <si>
    <t>Окраска входных дверей (смета)</t>
  </si>
  <si>
    <t>апрель</t>
  </si>
  <si>
    <t>3 квартал</t>
  </si>
  <si>
    <t>за 3 квартал 2022 года</t>
  </si>
  <si>
    <t>"30" 09 2022 г.</t>
  </si>
  <si>
    <t xml:space="preserve">           2. Всего за период с "01" 07 2022 г. по "30" 09 2022 г. выполнено работ (оказано услуг) на общую сумму двадцать семь тысяч шестьсот тридцать  четыре рубля 81 копейка</t>
  </si>
  <si>
    <t>Предъявлено населению 31992,27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</si>
  <si>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</si>
  <si>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</si>
  <si>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</si>
  <si>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</si>
  <si>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</si>
  <si>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</si>
  <si>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</si>
  <si>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</si>
  <si>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</si>
  <si>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</si>
  <si>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</si>
  <si>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</si>
  <si>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</si>
  <si>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</si>
  <si>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</si>
  <si>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Окраска входных дверей 2шт (смета)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</si>
  <si>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</si>
  <si>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</si>
  <si>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</si>
  <si>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</si>
  <si>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</si>
  <si>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</si>
  <si>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</si>
  <si>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</si>
  <si>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</si>
  <si>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</si>
  <si>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</si>
  <si>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ул.Комсомольская, д.9</t>
  </si>
  <si>
    <t>Оплачено за не жилые помещения Сбербанк</t>
  </si>
  <si>
    <t xml:space="preserve">           2. Всего за период с "01" 04 2022 г. по "30" 06 2022 г. выполнено работ (оказано услуг) на общую сумму двадцать семь тысяч четыреста шесть рублей 78 копеек</t>
  </si>
  <si>
    <t xml:space="preserve">           2. Всего за период с "01" 10 2022 г. по "31" 12 2022 г. выполнено работ (оказано услуг) на общую сумму двадцать семь тысяч пятьсот шестьдесят четыре рубля 81 копейка.</t>
  </si>
  <si>
    <t>Начислено всего 124263,54</t>
  </si>
  <si>
    <t>Непредвиденные работы 2 ч/ч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</si>
</sst>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43" fontId="4" fillId="0" borderId="0" xfId="0" applyNumberFormat="1" applyFont="1"/>
    <xf numFmtId="0" fontId="4" fillId="2" borderId="0" xfId="0" applyFont="1" applyFill="1"/>
    <xf numFmtId="0" fontId="11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2" fillId="0" borderId="7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0" fillId="0" borderId="0" xfId="0" applyNumberFormat="1"/>
    <xf numFmtId="43" fontId="4" fillId="2" borderId="1" xfId="1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8" fillId="0" borderId="1" xfId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4">
          <cell r="E24">
            <v>2372.2799999999997</v>
          </cell>
        </row>
      </sheetData>
      <sheetData sheetId="1"/>
      <sheetData sheetId="2">
        <row r="25">
          <cell r="E25">
            <v>1907.03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41" zoomScaleSheetLayoutView="100" workbookViewId="0">
      <selection activeCell="E28" sqref="E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0" customHeight="1">
      <c r="A2" s="75" t="s">
        <v>12</v>
      </c>
      <c r="B2" s="76"/>
      <c r="C2" s="76"/>
      <c r="D2" s="76"/>
      <c r="E2" s="76"/>
    </row>
    <row r="3" spans="1:5">
      <c r="A3" s="77" t="s">
        <v>51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81" t="s">
        <v>52</v>
      </c>
      <c r="E4" s="81"/>
    </row>
    <row r="5" spans="1:5">
      <c r="A5" s="29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8" t="s">
        <v>25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 ht="18" customHeight="1">
      <c r="A9" s="66" t="s">
        <v>45</v>
      </c>
      <c r="B9" s="66"/>
      <c r="C9" s="66"/>
      <c r="D9" s="66"/>
      <c r="E9" s="66"/>
    </row>
    <row r="10" spans="1:5" ht="24.75" customHeight="1">
      <c r="A10" s="79" t="s">
        <v>14</v>
      </c>
      <c r="B10" s="80"/>
      <c r="C10" s="80"/>
      <c r="D10" s="80"/>
      <c r="E10" s="80"/>
    </row>
    <row r="11" spans="1:5" ht="34.5" customHeight="1">
      <c r="A11" s="66" t="s">
        <v>26</v>
      </c>
      <c r="B11" s="66"/>
      <c r="C11" s="66"/>
      <c r="D11" s="66"/>
      <c r="E11" s="66"/>
    </row>
    <row r="12" spans="1:5" ht="17.25" customHeight="1">
      <c r="A12" s="70" t="s">
        <v>15</v>
      </c>
      <c r="B12" s="71"/>
      <c r="C12" s="71"/>
      <c r="D12" s="71"/>
      <c r="E12" s="71"/>
    </row>
    <row r="13" spans="1:5" ht="16.5" customHeight="1">
      <c r="A13" s="66" t="s">
        <v>23</v>
      </c>
      <c r="B13" s="66"/>
      <c r="C13" s="66"/>
      <c r="D13" s="66"/>
      <c r="E13" s="66"/>
    </row>
    <row r="14" spans="1:5" ht="15.75" customHeight="1">
      <c r="A14" s="70" t="s">
        <v>2</v>
      </c>
      <c r="B14" s="71"/>
      <c r="C14" s="71"/>
      <c r="D14" s="71"/>
      <c r="E14" s="71"/>
    </row>
    <row r="15" spans="1:5" ht="21" customHeight="1">
      <c r="A15" s="66" t="s">
        <v>22</v>
      </c>
      <c r="B15" s="66"/>
      <c r="C15" s="66"/>
      <c r="D15" s="66"/>
      <c r="E15" s="66"/>
    </row>
    <row r="16" spans="1:5" ht="12" customHeight="1">
      <c r="A16" s="70" t="s">
        <v>16</v>
      </c>
      <c r="B16" s="71"/>
      <c r="C16" s="71"/>
      <c r="D16" s="71"/>
      <c r="E16" s="71"/>
    </row>
    <row r="17" spans="1:7" ht="29.45" customHeight="1">
      <c r="A17" s="66" t="s">
        <v>17</v>
      </c>
      <c r="B17" s="66"/>
      <c r="C17" s="66"/>
      <c r="D17" s="66"/>
      <c r="E17" s="66"/>
    </row>
    <row r="18" spans="1:7" ht="65.25" customHeight="1">
      <c r="A18" s="66" t="s">
        <v>27</v>
      </c>
      <c r="B18" s="66"/>
      <c r="C18" s="66"/>
      <c r="D18" s="66"/>
      <c r="E18" s="66"/>
    </row>
    <row r="19" spans="1:7" ht="35.25" customHeight="1">
      <c r="A19" s="72" t="s">
        <v>28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f>551.4+63.2</f>
        <v>614.6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47</v>
      </c>
      <c r="B22" s="9" t="s">
        <v>46</v>
      </c>
      <c r="C22" s="3" t="s">
        <v>4</v>
      </c>
      <c r="D22" s="3">
        <v>10.23</v>
      </c>
      <c r="E22" s="8">
        <f>D22*F20*G20</f>
        <v>18862.074000000001</v>
      </c>
    </row>
    <row r="23" spans="1:7">
      <c r="A23" s="7" t="s">
        <v>42</v>
      </c>
      <c r="B23" s="9" t="s">
        <v>24</v>
      </c>
      <c r="C23" s="3" t="s">
        <v>4</v>
      </c>
      <c r="D23" s="3">
        <v>3.6</v>
      </c>
      <c r="E23" s="8">
        <f>D23*F20*3</f>
        <v>6637.68</v>
      </c>
    </row>
    <row r="24" spans="1:7" ht="59.25" customHeight="1">
      <c r="A24" s="7" t="s">
        <v>49</v>
      </c>
      <c r="B24" s="9" t="s">
        <v>32</v>
      </c>
      <c r="C24" s="3" t="s">
        <v>4</v>
      </c>
      <c r="D24" s="3"/>
      <c r="E24" s="8">
        <f>790.76*3</f>
        <v>2372.2799999999997</v>
      </c>
    </row>
    <row r="25" spans="1:7" s="18" customFormat="1">
      <c r="A25" s="23" t="s">
        <v>29</v>
      </c>
      <c r="B25" s="9" t="s">
        <v>32</v>
      </c>
      <c r="C25" s="22" t="s">
        <v>33</v>
      </c>
      <c r="D25" s="22"/>
      <c r="E25" s="24">
        <v>580</v>
      </c>
    </row>
    <row r="26" spans="1:7" s="18" customFormat="1">
      <c r="A26" s="25" t="s">
        <v>53</v>
      </c>
      <c r="B26" s="9" t="s">
        <v>54</v>
      </c>
      <c r="C26" s="22" t="s">
        <v>55</v>
      </c>
      <c r="D26" s="22">
        <v>2</v>
      </c>
      <c r="E26" s="24">
        <f>D26*218.47</f>
        <v>436.94</v>
      </c>
    </row>
    <row r="27" spans="1:7" s="14" customFormat="1" ht="14.25">
      <c r="A27" s="10" t="s">
        <v>30</v>
      </c>
      <c r="B27" s="11"/>
      <c r="C27" s="12"/>
      <c r="D27" s="12"/>
      <c r="E27" s="13">
        <f>SUM(E22:E26)</f>
        <v>28888.973999999998</v>
      </c>
    </row>
    <row r="29" spans="1:7" ht="29.25" customHeight="1">
      <c r="A29" s="73" t="s">
        <v>56</v>
      </c>
      <c r="B29" s="73"/>
      <c r="C29" s="73"/>
      <c r="D29" s="73"/>
      <c r="E29" s="73"/>
    </row>
    <row r="30" spans="1:7" ht="29.25" customHeight="1">
      <c r="A30" s="66" t="s">
        <v>21</v>
      </c>
      <c r="B30" s="66"/>
      <c r="C30" s="66"/>
      <c r="D30" s="66"/>
      <c r="E30" s="66"/>
    </row>
    <row r="31" spans="1:7" ht="16.5" customHeight="1">
      <c r="A31" s="66" t="s">
        <v>20</v>
      </c>
      <c r="B31" s="66"/>
      <c r="C31" s="66"/>
      <c r="D31" s="66"/>
      <c r="E31" s="66"/>
    </row>
    <row r="32" spans="1:7" ht="31.5" customHeight="1">
      <c r="A32" s="66" t="s">
        <v>34</v>
      </c>
      <c r="B32" s="66"/>
      <c r="C32" s="66"/>
      <c r="D32" s="66"/>
      <c r="E32" s="66"/>
    </row>
    <row r="33" spans="1:5">
      <c r="A33" s="66" t="s">
        <v>18</v>
      </c>
      <c r="B33" s="66"/>
      <c r="C33" s="66"/>
      <c r="D33" s="66"/>
      <c r="E33" s="66"/>
    </row>
    <row r="34" spans="1:5">
      <c r="A34" s="69" t="s">
        <v>5</v>
      </c>
      <c r="B34" s="69"/>
      <c r="C34" s="69"/>
      <c r="D34" s="69"/>
      <c r="E34" s="69"/>
    </row>
    <row r="35" spans="1:5">
      <c r="A35" s="66" t="s">
        <v>18</v>
      </c>
      <c r="B35" s="66"/>
      <c r="C35" s="66"/>
      <c r="D35" s="66"/>
      <c r="E35" s="66"/>
    </row>
    <row r="36" spans="1:5" ht="15" customHeight="1">
      <c r="A36" s="67" t="s">
        <v>31</v>
      </c>
      <c r="B36" s="67"/>
      <c r="C36" s="67"/>
      <c r="D36" s="67"/>
      <c r="E36" s="5"/>
    </row>
    <row r="37" spans="1:5">
      <c r="B37" s="68" t="s">
        <v>19</v>
      </c>
      <c r="C37" s="68"/>
      <c r="D37" s="68"/>
      <c r="E37" s="6" t="s">
        <v>6</v>
      </c>
    </row>
    <row r="38" spans="1:5">
      <c r="A38" s="28"/>
      <c r="B38" s="28"/>
      <c r="C38" s="28"/>
      <c r="D38" s="28"/>
      <c r="E38" s="28"/>
    </row>
    <row r="39" spans="1:5" ht="15" customHeight="1">
      <c r="A39" s="67" t="s">
        <v>43</v>
      </c>
      <c r="B39" s="67"/>
      <c r="C39" s="67"/>
      <c r="D39" s="67"/>
      <c r="E39" s="5"/>
    </row>
    <row r="40" spans="1:5">
      <c r="B40" s="68" t="s">
        <v>19</v>
      </c>
      <c r="C40" s="68"/>
      <c r="D40" s="68"/>
      <c r="E40" s="6" t="s">
        <v>6</v>
      </c>
    </row>
    <row r="42" spans="1:5">
      <c r="A42" s="19" t="s">
        <v>37</v>
      </c>
    </row>
    <row r="43" spans="1:5">
      <c r="A43" s="19" t="s">
        <v>38</v>
      </c>
    </row>
    <row r="44" spans="1:5">
      <c r="A44" s="14" t="s">
        <v>35</v>
      </c>
    </row>
    <row r="45" spans="1:5">
      <c r="A45" s="2" t="s">
        <v>44</v>
      </c>
      <c r="B45" s="15">
        <v>78909.679999999993</v>
      </c>
    </row>
    <row r="46" spans="1:5">
      <c r="A46" s="20" t="s">
        <v>50</v>
      </c>
      <c r="B46" s="16"/>
    </row>
    <row r="47" spans="1:5">
      <c r="A47" s="2" t="s">
        <v>41</v>
      </c>
      <c r="B47" s="16">
        <f>30258.92-0.08</f>
        <v>30258.839999999997</v>
      </c>
    </row>
    <row r="48" spans="1:5">
      <c r="A48" s="2" t="s">
        <v>40</v>
      </c>
      <c r="B48" s="16">
        <v>3454.5</v>
      </c>
    </row>
    <row r="49" spans="1:2">
      <c r="A49" s="2" t="s">
        <v>48</v>
      </c>
      <c r="B49" s="16">
        <v>450</v>
      </c>
    </row>
    <row r="50" spans="1:2" ht="30">
      <c r="A50" s="27" t="s">
        <v>39</v>
      </c>
      <c r="B50" s="16">
        <f>E27</f>
        <v>28888.973999999998</v>
      </c>
    </row>
    <row r="51" spans="1:2">
      <c r="A51" s="14" t="s">
        <v>36</v>
      </c>
      <c r="B51" s="15">
        <f>B45+B47+B48+B49-B50</f>
        <v>84184.045999999988</v>
      </c>
    </row>
    <row r="53" spans="1:2">
      <c r="B53" s="17"/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37" zoomScaleSheetLayoutView="100" workbookViewId="0">
      <selection activeCell="E27" sqref="E2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0" customHeight="1">
      <c r="A2" s="75" t="s">
        <v>12</v>
      </c>
      <c r="B2" s="76"/>
      <c r="C2" s="76"/>
      <c r="D2" s="76"/>
      <c r="E2" s="76"/>
    </row>
    <row r="3" spans="1:5">
      <c r="A3" s="77" t="s">
        <v>60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81" t="s">
        <v>61</v>
      </c>
      <c r="E4" s="81"/>
    </row>
    <row r="5" spans="1:5">
      <c r="A5" s="32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8" t="s">
        <v>25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 ht="18" customHeight="1">
      <c r="A9" s="66" t="s">
        <v>57</v>
      </c>
      <c r="B9" s="66"/>
      <c r="C9" s="66"/>
      <c r="D9" s="66"/>
      <c r="E9" s="66"/>
    </row>
    <row r="10" spans="1:5" ht="24.75" customHeight="1">
      <c r="A10" s="79" t="s">
        <v>14</v>
      </c>
      <c r="B10" s="80"/>
      <c r="C10" s="80"/>
      <c r="D10" s="80"/>
      <c r="E10" s="80"/>
    </row>
    <row r="11" spans="1:5" ht="34.5" customHeight="1">
      <c r="A11" s="66" t="s">
        <v>58</v>
      </c>
      <c r="B11" s="66"/>
      <c r="C11" s="66"/>
      <c r="D11" s="66"/>
      <c r="E11" s="66"/>
    </row>
    <row r="12" spans="1:5" ht="17.25" customHeight="1">
      <c r="A12" s="70" t="s">
        <v>15</v>
      </c>
      <c r="B12" s="71"/>
      <c r="C12" s="71"/>
      <c r="D12" s="71"/>
      <c r="E12" s="71"/>
    </row>
    <row r="13" spans="1:5" ht="16.5" customHeight="1">
      <c r="A13" s="66" t="s">
        <v>23</v>
      </c>
      <c r="B13" s="66"/>
      <c r="C13" s="66"/>
      <c r="D13" s="66"/>
      <c r="E13" s="66"/>
    </row>
    <row r="14" spans="1:5" ht="15.75" customHeight="1">
      <c r="A14" s="70" t="s">
        <v>2</v>
      </c>
      <c r="B14" s="71"/>
      <c r="C14" s="71"/>
      <c r="D14" s="71"/>
      <c r="E14" s="71"/>
    </row>
    <row r="15" spans="1:5" ht="21" customHeight="1">
      <c r="A15" s="66" t="s">
        <v>22</v>
      </c>
      <c r="B15" s="66"/>
      <c r="C15" s="66"/>
      <c r="D15" s="66"/>
      <c r="E15" s="66"/>
    </row>
    <row r="16" spans="1:5" ht="12" customHeight="1">
      <c r="A16" s="70" t="s">
        <v>16</v>
      </c>
      <c r="B16" s="71"/>
      <c r="C16" s="71"/>
      <c r="D16" s="71"/>
      <c r="E16" s="71"/>
    </row>
    <row r="17" spans="1:7" ht="29.45" customHeight="1">
      <c r="A17" s="66" t="s">
        <v>17</v>
      </c>
      <c r="B17" s="66"/>
      <c r="C17" s="66"/>
      <c r="D17" s="66"/>
      <c r="E17" s="66"/>
    </row>
    <row r="18" spans="1:7" ht="65.25" customHeight="1">
      <c r="A18" s="66" t="s">
        <v>27</v>
      </c>
      <c r="B18" s="66"/>
      <c r="C18" s="66"/>
      <c r="D18" s="66"/>
      <c r="E18" s="66"/>
    </row>
    <row r="19" spans="1:7" ht="35.25" customHeight="1">
      <c r="A19" s="72" t="s">
        <v>28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f>551.4+63.2</f>
        <v>614.6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47</v>
      </c>
      <c r="B22" s="9" t="s">
        <v>46</v>
      </c>
      <c r="C22" s="3" t="s">
        <v>4</v>
      </c>
      <c r="D22" s="3">
        <v>10.23</v>
      </c>
      <c r="E22" s="8">
        <f>D22*F20*G20</f>
        <v>18862.074000000001</v>
      </c>
    </row>
    <row r="23" spans="1:7">
      <c r="A23" s="7" t="s">
        <v>42</v>
      </c>
      <c r="B23" s="9" t="s">
        <v>24</v>
      </c>
      <c r="C23" s="3" t="s">
        <v>4</v>
      </c>
      <c r="D23" s="3">
        <v>3.6</v>
      </c>
      <c r="E23" s="8">
        <f>D23*F20*3</f>
        <v>6637.68</v>
      </c>
    </row>
    <row r="24" spans="1:7" s="18" customFormat="1">
      <c r="A24" s="23" t="s">
        <v>29</v>
      </c>
      <c r="B24" s="9" t="s">
        <v>62</v>
      </c>
      <c r="C24" s="22" t="s">
        <v>33</v>
      </c>
      <c r="D24" s="22"/>
      <c r="E24" s="24">
        <v>0</v>
      </c>
    </row>
    <row r="25" spans="1:7" s="18" customFormat="1">
      <c r="A25" s="25" t="s">
        <v>63</v>
      </c>
      <c r="B25" s="9" t="s">
        <v>64</v>
      </c>
      <c r="C25" s="22" t="s">
        <v>33</v>
      </c>
      <c r="D25" s="22"/>
      <c r="E25" s="24">
        <v>1907.03</v>
      </c>
    </row>
    <row r="26" spans="1:7" s="14" customFormat="1" ht="14.25">
      <c r="A26" s="10" t="s">
        <v>30</v>
      </c>
      <c r="B26" s="11"/>
      <c r="C26" s="12"/>
      <c r="D26" s="12"/>
      <c r="E26" s="13">
        <f>SUM(E22:E25)</f>
        <v>27406.784</v>
      </c>
    </row>
    <row r="28" spans="1:7" ht="29.25" customHeight="1">
      <c r="A28" s="73" t="s">
        <v>99</v>
      </c>
      <c r="B28" s="73"/>
      <c r="C28" s="73"/>
      <c r="D28" s="73"/>
      <c r="E28" s="73"/>
    </row>
    <row r="29" spans="1:7" ht="29.25" customHeight="1">
      <c r="A29" s="66" t="s">
        <v>21</v>
      </c>
      <c r="B29" s="66"/>
      <c r="C29" s="66"/>
      <c r="D29" s="66"/>
      <c r="E29" s="66"/>
    </row>
    <row r="30" spans="1:7" ht="16.5" customHeight="1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69" t="s">
        <v>5</v>
      </c>
      <c r="B33" s="69"/>
      <c r="C33" s="69"/>
      <c r="D33" s="69"/>
      <c r="E33" s="69"/>
    </row>
    <row r="34" spans="1:5">
      <c r="A34" s="66" t="s">
        <v>18</v>
      </c>
      <c r="B34" s="66"/>
      <c r="C34" s="66"/>
      <c r="D34" s="66"/>
      <c r="E34" s="66"/>
    </row>
    <row r="35" spans="1:5" ht="15" customHeight="1">
      <c r="A35" s="67" t="s">
        <v>31</v>
      </c>
      <c r="B35" s="67"/>
      <c r="C35" s="67"/>
      <c r="D35" s="67"/>
      <c r="E35" s="5"/>
    </row>
    <row r="36" spans="1:5">
      <c r="B36" s="68" t="s">
        <v>19</v>
      </c>
      <c r="C36" s="68"/>
      <c r="D36" s="68"/>
      <c r="E36" s="6" t="s">
        <v>6</v>
      </c>
    </row>
    <row r="37" spans="1:5">
      <c r="A37" s="31"/>
      <c r="B37" s="31"/>
      <c r="C37" s="31"/>
      <c r="D37" s="31"/>
      <c r="E37" s="31"/>
    </row>
    <row r="38" spans="1:5" ht="15" customHeight="1">
      <c r="A38" s="67" t="s">
        <v>59</v>
      </c>
      <c r="B38" s="67"/>
      <c r="C38" s="67"/>
      <c r="D38" s="67"/>
      <c r="E38" s="5"/>
    </row>
    <row r="39" spans="1:5">
      <c r="B39" s="68" t="s">
        <v>19</v>
      </c>
      <c r="C39" s="68"/>
      <c r="D39" s="68"/>
      <c r="E39" s="6" t="s">
        <v>6</v>
      </c>
    </row>
    <row r="41" spans="1:5">
      <c r="A41" s="19" t="s">
        <v>37</v>
      </c>
    </row>
    <row r="42" spans="1:5">
      <c r="A42" s="19" t="s">
        <v>38</v>
      </c>
    </row>
    <row r="43" spans="1:5">
      <c r="A43" s="14" t="s">
        <v>35</v>
      </c>
    </row>
    <row r="44" spans="1:5">
      <c r="A44" s="2" t="s">
        <v>44</v>
      </c>
      <c r="B44" s="15">
        <f>'1кв'!B51</f>
        <v>84184.045999999988</v>
      </c>
    </row>
    <row r="45" spans="1:5">
      <c r="A45" s="20" t="s">
        <v>50</v>
      </c>
      <c r="B45" s="16"/>
    </row>
    <row r="46" spans="1:5">
      <c r="A46" s="2" t="s">
        <v>41</v>
      </c>
      <c r="B46" s="16">
        <f>30258.92-0.08</f>
        <v>30258.839999999997</v>
      </c>
    </row>
    <row r="47" spans="1:5">
      <c r="A47" s="2" t="s">
        <v>40</v>
      </c>
      <c r="B47" s="16">
        <v>3454.5</v>
      </c>
    </row>
    <row r="48" spans="1:5">
      <c r="A48" s="2" t="s">
        <v>48</v>
      </c>
      <c r="B48" s="16">
        <v>450</v>
      </c>
    </row>
    <row r="49" spans="1:2" ht="30">
      <c r="A49" s="30" t="s">
        <v>39</v>
      </c>
      <c r="B49" s="16">
        <f>E26</f>
        <v>27406.784</v>
      </c>
    </row>
    <row r="50" spans="1:2">
      <c r="A50" s="14" t="s">
        <v>36</v>
      </c>
      <c r="B50" s="15">
        <f>B44+B46+B47+B48-B49</f>
        <v>90940.601999999984</v>
      </c>
    </row>
    <row r="52" spans="1:2">
      <c r="B52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40" zoomScaleSheetLayoutView="100" workbookViewId="0">
      <selection activeCell="E27" sqref="E2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0" customHeight="1">
      <c r="A2" s="75" t="s">
        <v>12</v>
      </c>
      <c r="B2" s="76"/>
      <c r="C2" s="76"/>
      <c r="D2" s="76"/>
      <c r="E2" s="76"/>
    </row>
    <row r="3" spans="1:5">
      <c r="A3" s="77" t="s">
        <v>66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81" t="s">
        <v>67</v>
      </c>
      <c r="E4" s="81"/>
    </row>
    <row r="5" spans="1:5">
      <c r="A5" s="34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8" t="s">
        <v>25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 ht="18" customHeight="1">
      <c r="A9" s="66" t="s">
        <v>57</v>
      </c>
      <c r="B9" s="66"/>
      <c r="C9" s="66"/>
      <c r="D9" s="66"/>
      <c r="E9" s="66"/>
    </row>
    <row r="10" spans="1:5" ht="24.75" customHeight="1">
      <c r="A10" s="79" t="s">
        <v>14</v>
      </c>
      <c r="B10" s="80"/>
      <c r="C10" s="80"/>
      <c r="D10" s="80"/>
      <c r="E10" s="80"/>
    </row>
    <row r="11" spans="1:5" ht="34.5" customHeight="1">
      <c r="A11" s="66" t="s">
        <v>58</v>
      </c>
      <c r="B11" s="66"/>
      <c r="C11" s="66"/>
      <c r="D11" s="66"/>
      <c r="E11" s="66"/>
    </row>
    <row r="12" spans="1:5" ht="17.25" customHeight="1">
      <c r="A12" s="70" t="s">
        <v>15</v>
      </c>
      <c r="B12" s="71"/>
      <c r="C12" s="71"/>
      <c r="D12" s="71"/>
      <c r="E12" s="71"/>
    </row>
    <row r="13" spans="1:5" ht="16.5" customHeight="1">
      <c r="A13" s="66" t="s">
        <v>23</v>
      </c>
      <c r="B13" s="66"/>
      <c r="C13" s="66"/>
      <c r="D13" s="66"/>
      <c r="E13" s="66"/>
    </row>
    <row r="14" spans="1:5" ht="15.75" customHeight="1">
      <c r="A14" s="70" t="s">
        <v>2</v>
      </c>
      <c r="B14" s="71"/>
      <c r="C14" s="71"/>
      <c r="D14" s="71"/>
      <c r="E14" s="71"/>
    </row>
    <row r="15" spans="1:5" ht="21" customHeight="1">
      <c r="A15" s="66" t="s">
        <v>22</v>
      </c>
      <c r="B15" s="66"/>
      <c r="C15" s="66"/>
      <c r="D15" s="66"/>
      <c r="E15" s="66"/>
    </row>
    <row r="16" spans="1:5" ht="12" customHeight="1">
      <c r="A16" s="70" t="s">
        <v>16</v>
      </c>
      <c r="B16" s="71"/>
      <c r="C16" s="71"/>
      <c r="D16" s="71"/>
      <c r="E16" s="71"/>
    </row>
    <row r="17" spans="1:7" ht="29.45" customHeight="1">
      <c r="A17" s="66" t="s">
        <v>17</v>
      </c>
      <c r="B17" s="66"/>
      <c r="C17" s="66"/>
      <c r="D17" s="66"/>
      <c r="E17" s="66"/>
    </row>
    <row r="18" spans="1:7" ht="65.25" customHeight="1">
      <c r="A18" s="66" t="s">
        <v>27</v>
      </c>
      <c r="B18" s="66"/>
      <c r="C18" s="66"/>
      <c r="D18" s="66"/>
      <c r="E18" s="66"/>
    </row>
    <row r="19" spans="1:7" ht="35.25" customHeight="1">
      <c r="A19" s="72" t="s">
        <v>28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f>551.4+63.2</f>
        <v>614.6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47</v>
      </c>
      <c r="B22" s="9" t="s">
        <v>46</v>
      </c>
      <c r="C22" s="3" t="s">
        <v>4</v>
      </c>
      <c r="D22" s="3">
        <v>11.05</v>
      </c>
      <c r="E22" s="8">
        <f>D22*F20*G20</f>
        <v>20373.990000000002</v>
      </c>
    </row>
    <row r="23" spans="1:7">
      <c r="A23" s="7" t="s">
        <v>42</v>
      </c>
      <c r="B23" s="9" t="s">
        <v>24</v>
      </c>
      <c r="C23" s="3" t="s">
        <v>4</v>
      </c>
      <c r="D23" s="3">
        <v>3.9</v>
      </c>
      <c r="E23" s="8">
        <f>D23*F20*3</f>
        <v>7190.82</v>
      </c>
    </row>
    <row r="24" spans="1:7" s="18" customFormat="1">
      <c r="A24" s="23" t="s">
        <v>29</v>
      </c>
      <c r="B24" s="9" t="s">
        <v>65</v>
      </c>
      <c r="C24" s="22" t="s">
        <v>33</v>
      </c>
      <c r="D24" s="22"/>
      <c r="E24" s="24">
        <v>70</v>
      </c>
    </row>
    <row r="25" spans="1:7" s="18" customFormat="1">
      <c r="A25" s="25"/>
      <c r="B25" s="9"/>
      <c r="C25" s="22"/>
      <c r="D25" s="22"/>
      <c r="E25" s="24"/>
    </row>
    <row r="26" spans="1:7" s="14" customFormat="1" ht="14.25">
      <c r="A26" s="10" t="s">
        <v>30</v>
      </c>
      <c r="B26" s="11"/>
      <c r="C26" s="12"/>
      <c r="D26" s="12"/>
      <c r="E26" s="13">
        <f>SUM(E22:E25)</f>
        <v>27634.81</v>
      </c>
    </row>
    <row r="28" spans="1:7" ht="29.25" customHeight="1">
      <c r="A28" s="73" t="s">
        <v>68</v>
      </c>
      <c r="B28" s="73"/>
      <c r="C28" s="73"/>
      <c r="D28" s="73"/>
      <c r="E28" s="73"/>
    </row>
    <row r="29" spans="1:7" ht="29.25" customHeight="1">
      <c r="A29" s="66" t="s">
        <v>21</v>
      </c>
      <c r="B29" s="66"/>
      <c r="C29" s="66"/>
      <c r="D29" s="66"/>
      <c r="E29" s="66"/>
    </row>
    <row r="30" spans="1:7" ht="16.5" customHeight="1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69" t="s">
        <v>5</v>
      </c>
      <c r="B33" s="69"/>
      <c r="C33" s="69"/>
      <c r="D33" s="69"/>
      <c r="E33" s="69"/>
    </row>
    <row r="34" spans="1:5">
      <c r="A34" s="66" t="s">
        <v>18</v>
      </c>
      <c r="B34" s="66"/>
      <c r="C34" s="66"/>
      <c r="D34" s="66"/>
      <c r="E34" s="66"/>
    </row>
    <row r="35" spans="1:5" ht="15" customHeight="1">
      <c r="A35" s="67" t="s">
        <v>31</v>
      </c>
      <c r="B35" s="67"/>
      <c r="C35" s="67"/>
      <c r="D35" s="67"/>
      <c r="E35" s="5"/>
    </row>
    <row r="36" spans="1:5">
      <c r="B36" s="68" t="s">
        <v>19</v>
      </c>
      <c r="C36" s="68"/>
      <c r="D36" s="68"/>
      <c r="E36" s="6" t="s">
        <v>6</v>
      </c>
    </row>
    <row r="37" spans="1:5">
      <c r="A37" s="33"/>
      <c r="B37" s="33"/>
      <c r="C37" s="33"/>
      <c r="D37" s="33"/>
      <c r="E37" s="33"/>
    </row>
    <row r="38" spans="1:5" ht="15" customHeight="1">
      <c r="A38" s="67" t="s">
        <v>59</v>
      </c>
      <c r="B38" s="67"/>
      <c r="C38" s="67"/>
      <c r="D38" s="67"/>
      <c r="E38" s="5"/>
    </row>
    <row r="39" spans="1:5">
      <c r="B39" s="68" t="s">
        <v>19</v>
      </c>
      <c r="C39" s="68"/>
      <c r="D39" s="68"/>
      <c r="E39" s="6" t="s">
        <v>6</v>
      </c>
    </row>
    <row r="41" spans="1:5">
      <c r="A41" s="19" t="s">
        <v>37</v>
      </c>
    </row>
    <row r="42" spans="1:5">
      <c r="A42" s="19" t="s">
        <v>38</v>
      </c>
    </row>
    <row r="43" spans="1:5">
      <c r="A43" s="14" t="s">
        <v>35</v>
      </c>
    </row>
    <row r="44" spans="1:5">
      <c r="A44" s="2" t="s">
        <v>44</v>
      </c>
      <c r="B44" s="15">
        <f>'2кв'!B50</f>
        <v>90940.601999999984</v>
      </c>
    </row>
    <row r="45" spans="1:5">
      <c r="A45" s="20" t="s">
        <v>69</v>
      </c>
      <c r="B45" s="16"/>
    </row>
    <row r="46" spans="1:5">
      <c r="A46" s="2" t="s">
        <v>41</v>
      </c>
      <c r="B46" s="16">
        <v>30476.42</v>
      </c>
    </row>
    <row r="47" spans="1:5">
      <c r="A47" s="2" t="s">
        <v>40</v>
      </c>
      <c r="B47" s="16">
        <v>3596.08</v>
      </c>
    </row>
    <row r="48" spans="1:5">
      <c r="A48" s="2" t="s">
        <v>48</v>
      </c>
      <c r="B48" s="16">
        <v>450</v>
      </c>
    </row>
    <row r="49" spans="1:2" ht="30">
      <c r="A49" s="35" t="s">
        <v>39</v>
      </c>
      <c r="B49" s="16">
        <f>E26</f>
        <v>27634.81</v>
      </c>
    </row>
    <row r="50" spans="1:2">
      <c r="A50" s="14" t="s">
        <v>36</v>
      </c>
      <c r="B50" s="15">
        <f>B44+B46+B47+B48-B49</f>
        <v>97828.291999999987</v>
      </c>
    </row>
    <row r="52" spans="1:2">
      <c r="B52" s="17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31" zoomScaleSheetLayoutView="100" workbookViewId="0">
      <selection activeCell="B50" sqref="B5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4" t="s">
        <v>11</v>
      </c>
      <c r="B1" s="74"/>
      <c r="C1" s="74"/>
      <c r="D1" s="74"/>
      <c r="E1" s="74"/>
    </row>
    <row r="2" spans="1:5" ht="30" customHeight="1">
      <c r="A2" s="75" t="s">
        <v>12</v>
      </c>
      <c r="B2" s="76"/>
      <c r="C2" s="76"/>
      <c r="D2" s="76"/>
      <c r="E2" s="76"/>
    </row>
    <row r="3" spans="1:5">
      <c r="A3" s="77" t="s">
        <v>70</v>
      </c>
      <c r="B3" s="77"/>
      <c r="C3" s="77"/>
      <c r="D3" s="77"/>
      <c r="E3" s="77"/>
    </row>
    <row r="4" spans="1:5" s="1" customFormat="1" ht="15.75">
      <c r="A4" s="26" t="s">
        <v>13</v>
      </c>
      <c r="B4" s="4"/>
      <c r="C4" s="4"/>
      <c r="D4" s="81" t="s">
        <v>71</v>
      </c>
      <c r="E4" s="81"/>
    </row>
    <row r="5" spans="1:5">
      <c r="A5" s="37"/>
      <c r="B5" s="4"/>
      <c r="C5" s="4"/>
      <c r="D5" s="4"/>
      <c r="E5" s="4"/>
    </row>
    <row r="6" spans="1:5">
      <c r="A6" s="66" t="s">
        <v>0</v>
      </c>
      <c r="B6" s="66"/>
      <c r="C6" s="66"/>
      <c r="D6" s="66"/>
      <c r="E6" s="66"/>
    </row>
    <row r="7" spans="1:5">
      <c r="A7" s="78" t="s">
        <v>25</v>
      </c>
      <c r="B7" s="78"/>
      <c r="C7" s="78"/>
      <c r="D7" s="78"/>
      <c r="E7" s="78"/>
    </row>
    <row r="8" spans="1:5">
      <c r="A8" s="70" t="s">
        <v>1</v>
      </c>
      <c r="B8" s="70"/>
      <c r="C8" s="70"/>
      <c r="D8" s="70"/>
      <c r="E8" s="70"/>
    </row>
    <row r="9" spans="1:5" ht="18" customHeight="1">
      <c r="A9" s="66" t="s">
        <v>57</v>
      </c>
      <c r="B9" s="66"/>
      <c r="C9" s="66"/>
      <c r="D9" s="66"/>
      <c r="E9" s="66"/>
    </row>
    <row r="10" spans="1:5" ht="24.75" customHeight="1">
      <c r="A10" s="79" t="s">
        <v>14</v>
      </c>
      <c r="B10" s="80"/>
      <c r="C10" s="80"/>
      <c r="D10" s="80"/>
      <c r="E10" s="80"/>
    </row>
    <row r="11" spans="1:5" ht="34.5" customHeight="1">
      <c r="A11" s="66" t="s">
        <v>58</v>
      </c>
      <c r="B11" s="66"/>
      <c r="C11" s="66"/>
      <c r="D11" s="66"/>
      <c r="E11" s="66"/>
    </row>
    <row r="12" spans="1:5" ht="17.25" customHeight="1">
      <c r="A12" s="70" t="s">
        <v>15</v>
      </c>
      <c r="B12" s="71"/>
      <c r="C12" s="71"/>
      <c r="D12" s="71"/>
      <c r="E12" s="71"/>
    </row>
    <row r="13" spans="1:5" ht="16.5" customHeight="1">
      <c r="A13" s="66" t="s">
        <v>23</v>
      </c>
      <c r="B13" s="66"/>
      <c r="C13" s="66"/>
      <c r="D13" s="66"/>
      <c r="E13" s="66"/>
    </row>
    <row r="14" spans="1:5" ht="15.75" customHeight="1">
      <c r="A14" s="70" t="s">
        <v>2</v>
      </c>
      <c r="B14" s="71"/>
      <c r="C14" s="71"/>
      <c r="D14" s="71"/>
      <c r="E14" s="71"/>
    </row>
    <row r="15" spans="1:5" ht="21" customHeight="1">
      <c r="A15" s="66" t="s">
        <v>22</v>
      </c>
      <c r="B15" s="66"/>
      <c r="C15" s="66"/>
      <c r="D15" s="66"/>
      <c r="E15" s="66"/>
    </row>
    <row r="16" spans="1:5" ht="12" customHeight="1">
      <c r="A16" s="70" t="s">
        <v>16</v>
      </c>
      <c r="B16" s="71"/>
      <c r="C16" s="71"/>
      <c r="D16" s="71"/>
      <c r="E16" s="71"/>
    </row>
    <row r="17" spans="1:7" ht="29.45" customHeight="1">
      <c r="A17" s="66" t="s">
        <v>17</v>
      </c>
      <c r="B17" s="66"/>
      <c r="C17" s="66"/>
      <c r="D17" s="66"/>
      <c r="E17" s="66"/>
    </row>
    <row r="18" spans="1:7" ht="65.25" customHeight="1">
      <c r="A18" s="66" t="s">
        <v>27</v>
      </c>
      <c r="B18" s="66"/>
      <c r="C18" s="66"/>
      <c r="D18" s="66"/>
      <c r="E18" s="66"/>
    </row>
    <row r="19" spans="1:7" ht="35.25" customHeight="1">
      <c r="A19" s="72" t="s">
        <v>28</v>
      </c>
      <c r="B19" s="72"/>
      <c r="C19" s="72"/>
      <c r="D19" s="72"/>
      <c r="E19" s="72"/>
    </row>
    <row r="20" spans="1:7">
      <c r="A20" s="72"/>
      <c r="B20" s="72"/>
      <c r="C20" s="72"/>
      <c r="D20" s="72"/>
      <c r="E20" s="72"/>
      <c r="F20" s="2">
        <f>551.4+63.2</f>
        <v>614.6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21" t="s">
        <v>47</v>
      </c>
      <c r="B22" s="9" t="s">
        <v>46</v>
      </c>
      <c r="C22" s="3" t="s">
        <v>4</v>
      </c>
      <c r="D22" s="3">
        <v>11.05</v>
      </c>
      <c r="E22" s="8">
        <f>D22*F20*G20</f>
        <v>20373.990000000002</v>
      </c>
    </row>
    <row r="23" spans="1:7">
      <c r="A23" s="7" t="s">
        <v>42</v>
      </c>
      <c r="B23" s="9" t="s">
        <v>24</v>
      </c>
      <c r="C23" s="3" t="s">
        <v>4</v>
      </c>
      <c r="D23" s="3">
        <v>3.9</v>
      </c>
      <c r="E23" s="8">
        <f>D23*F20*3</f>
        <v>7190.82</v>
      </c>
    </row>
    <row r="24" spans="1:7" s="18" customFormat="1">
      <c r="A24" s="23" t="s">
        <v>29</v>
      </c>
      <c r="B24" s="9" t="s">
        <v>72</v>
      </c>
      <c r="C24" s="22" t="s">
        <v>33</v>
      </c>
      <c r="D24" s="22"/>
      <c r="E24" s="24">
        <v>0</v>
      </c>
    </row>
    <row r="25" spans="1:7" s="18" customFormat="1">
      <c r="A25" s="25"/>
      <c r="B25" s="9"/>
      <c r="C25" s="22"/>
      <c r="D25" s="22"/>
      <c r="E25" s="24"/>
    </row>
    <row r="26" spans="1:7" s="14" customFormat="1" ht="14.25">
      <c r="A26" s="10" t="s">
        <v>30</v>
      </c>
      <c r="B26" s="11"/>
      <c r="C26" s="12"/>
      <c r="D26" s="12"/>
      <c r="E26" s="13">
        <f>SUM(E22:E25)</f>
        <v>27564.81</v>
      </c>
    </row>
    <row r="28" spans="1:7" ht="29.25" customHeight="1">
      <c r="A28" s="73" t="s">
        <v>100</v>
      </c>
      <c r="B28" s="73"/>
      <c r="C28" s="73"/>
      <c r="D28" s="73"/>
      <c r="E28" s="73"/>
    </row>
    <row r="29" spans="1:7" ht="29.25" customHeight="1">
      <c r="A29" s="66" t="s">
        <v>21</v>
      </c>
      <c r="B29" s="66"/>
      <c r="C29" s="66"/>
      <c r="D29" s="66"/>
      <c r="E29" s="66"/>
    </row>
    <row r="30" spans="1:7" ht="16.5" customHeight="1">
      <c r="A30" s="66" t="s">
        <v>20</v>
      </c>
      <c r="B30" s="66"/>
      <c r="C30" s="66"/>
      <c r="D30" s="66"/>
      <c r="E30" s="66"/>
    </row>
    <row r="31" spans="1:7" ht="31.5" customHeight="1">
      <c r="A31" s="66" t="s">
        <v>34</v>
      </c>
      <c r="B31" s="66"/>
      <c r="C31" s="66"/>
      <c r="D31" s="66"/>
      <c r="E31" s="66"/>
    </row>
    <row r="32" spans="1:7">
      <c r="A32" s="66" t="s">
        <v>18</v>
      </c>
      <c r="B32" s="66"/>
      <c r="C32" s="66"/>
      <c r="D32" s="66"/>
      <c r="E32" s="66"/>
    </row>
    <row r="33" spans="1:5">
      <c r="A33" s="69" t="s">
        <v>5</v>
      </c>
      <c r="B33" s="69"/>
      <c r="C33" s="69"/>
      <c r="D33" s="69"/>
      <c r="E33" s="69"/>
    </row>
    <row r="34" spans="1:5">
      <c r="A34" s="66" t="s">
        <v>18</v>
      </c>
      <c r="B34" s="66"/>
      <c r="C34" s="66"/>
      <c r="D34" s="66"/>
      <c r="E34" s="66"/>
    </row>
    <row r="35" spans="1:5" ht="15" customHeight="1">
      <c r="A35" s="67" t="s">
        <v>31</v>
      </c>
      <c r="B35" s="67"/>
      <c r="C35" s="67"/>
      <c r="D35" s="67"/>
      <c r="E35" s="5"/>
    </row>
    <row r="36" spans="1:5">
      <c r="B36" s="68" t="s">
        <v>19</v>
      </c>
      <c r="C36" s="68"/>
      <c r="D36" s="68"/>
      <c r="E36" s="6" t="s">
        <v>6</v>
      </c>
    </row>
    <row r="37" spans="1:5">
      <c r="A37" s="36"/>
      <c r="B37" s="36"/>
      <c r="C37" s="36"/>
      <c r="D37" s="36"/>
      <c r="E37" s="36"/>
    </row>
    <row r="38" spans="1:5" ht="15" customHeight="1">
      <c r="A38" s="67" t="s">
        <v>59</v>
      </c>
      <c r="B38" s="67"/>
      <c r="C38" s="67"/>
      <c r="D38" s="67"/>
      <c r="E38" s="5"/>
    </row>
    <row r="39" spans="1:5">
      <c r="B39" s="68" t="s">
        <v>19</v>
      </c>
      <c r="C39" s="68"/>
      <c r="D39" s="68"/>
      <c r="E39" s="6" t="s">
        <v>6</v>
      </c>
    </row>
    <row r="41" spans="1:5">
      <c r="A41" s="19" t="s">
        <v>37</v>
      </c>
    </row>
    <row r="42" spans="1:5">
      <c r="A42" s="19" t="s">
        <v>38</v>
      </c>
    </row>
    <row r="43" spans="1:5">
      <c r="A43" s="14" t="s">
        <v>35</v>
      </c>
    </row>
    <row r="44" spans="1:5">
      <c r="A44" s="2" t="s">
        <v>44</v>
      </c>
      <c r="B44" s="15">
        <f>'3кв'!B50</f>
        <v>97828.291999999987</v>
      </c>
    </row>
    <row r="45" spans="1:5">
      <c r="A45" s="20" t="s">
        <v>69</v>
      </c>
      <c r="B45" s="16"/>
    </row>
    <row r="46" spans="1:5">
      <c r="A46" s="2" t="s">
        <v>41</v>
      </c>
      <c r="B46" s="16">
        <f>32576.34+157.24+565.98</f>
        <v>33299.560000000005</v>
      </c>
    </row>
    <row r="47" spans="1:5">
      <c r="A47" s="2" t="s">
        <v>40</v>
      </c>
      <c r="B47" s="16">
        <v>4889.16</v>
      </c>
    </row>
    <row r="48" spans="1:5">
      <c r="A48" s="2" t="s">
        <v>48</v>
      </c>
      <c r="B48" s="16">
        <v>450</v>
      </c>
    </row>
    <row r="49" spans="1:2" ht="30">
      <c r="A49" s="38" t="s">
        <v>39</v>
      </c>
      <c r="B49" s="16">
        <f>E26</f>
        <v>27564.81</v>
      </c>
    </row>
    <row r="50" spans="1:2">
      <c r="A50" s="14" t="s">
        <v>36</v>
      </c>
      <c r="B50" s="15">
        <f>B44+B46+B47+B48-B49</f>
        <v>108902.20199999999</v>
      </c>
    </row>
    <row r="52" spans="1:2">
      <c r="B52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19" zoomScaleSheetLayoutView="100" workbookViewId="0">
      <selection activeCell="A30" sqref="A30:XFD30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3" t="s">
        <v>73</v>
      </c>
      <c r="B1" s="83"/>
      <c r="C1" s="83"/>
      <c r="D1" s="39"/>
    </row>
    <row r="2" spans="1:5" ht="15.75">
      <c r="A2" s="84" t="s">
        <v>74</v>
      </c>
      <c r="B2" s="84"/>
      <c r="C2" s="84"/>
      <c r="D2" s="40"/>
    </row>
    <row r="3" spans="1:5" ht="15.75">
      <c r="A3" s="84" t="s">
        <v>75</v>
      </c>
      <c r="B3" s="84"/>
      <c r="C3" s="84"/>
      <c r="D3" s="40"/>
    </row>
    <row r="4" spans="1:5" ht="15.75">
      <c r="A4" s="83" t="s">
        <v>97</v>
      </c>
      <c r="B4" s="83"/>
      <c r="C4" s="83"/>
      <c r="D4" s="39"/>
    </row>
    <row r="5" spans="1:5" ht="15.75">
      <c r="A5" s="85"/>
      <c r="B5" s="85"/>
      <c r="C5" s="85"/>
      <c r="D5" s="1"/>
    </row>
    <row r="6" spans="1:5" ht="15.75">
      <c r="A6" s="40"/>
      <c r="B6" s="41" t="s">
        <v>76</v>
      </c>
      <c r="C6" s="42">
        <f>'1кв'!B45</f>
        <v>78909.679999999993</v>
      </c>
      <c r="D6" s="43"/>
    </row>
    <row r="7" spans="1:5" ht="15.75">
      <c r="A7" s="44" t="s">
        <v>77</v>
      </c>
      <c r="B7" s="41" t="s">
        <v>101</v>
      </c>
      <c r="C7" s="42"/>
      <c r="D7" s="43"/>
    </row>
    <row r="8" spans="1:5" ht="15.75">
      <c r="B8" s="45" t="s">
        <v>78</v>
      </c>
      <c r="C8" s="46">
        <f>'1кв'!B47+'2кв'!B46+'3кв'!B46+'4кв'!B46</f>
        <v>124293.66</v>
      </c>
      <c r="D8" s="47"/>
    </row>
    <row r="9" spans="1:5">
      <c r="B9" s="48" t="s">
        <v>98</v>
      </c>
      <c r="C9" s="46">
        <f>'1кв'!B48+'2кв'!B47+'3кв'!B47+'4кв'!B47</f>
        <v>15394.24</v>
      </c>
      <c r="D9" s="47"/>
    </row>
    <row r="10" spans="1:5" ht="30">
      <c r="B10" s="48" t="s">
        <v>79</v>
      </c>
      <c r="C10" s="46">
        <f>'1кв'!B49+'2кв'!B48+'3кв'!B48+'4кв'!B48</f>
        <v>1800</v>
      </c>
      <c r="D10" s="47"/>
    </row>
    <row r="11" spans="1:5" ht="15.75">
      <c r="A11" s="49"/>
      <c r="B11" s="45" t="s">
        <v>80</v>
      </c>
      <c r="C11" s="50">
        <f>SUM(C8:C10)</f>
        <v>141487.9</v>
      </c>
      <c r="D11" s="43"/>
    </row>
    <row r="12" spans="1:5" ht="15.75">
      <c r="A12" s="1"/>
      <c r="B12" s="82"/>
      <c r="C12" s="82"/>
      <c r="D12" s="51"/>
    </row>
    <row r="13" spans="1:5" ht="15.75">
      <c r="A13" s="52" t="s">
        <v>81</v>
      </c>
      <c r="B13" s="21" t="s">
        <v>82</v>
      </c>
      <c r="C13" s="62">
        <f>'1кв'!E22+'2кв'!E22+'3кв'!E22+'4кв'!E22</f>
        <v>78472.128000000012</v>
      </c>
      <c r="D13" s="51"/>
    </row>
    <row r="14" spans="1:5" ht="15.75">
      <c r="A14" s="52"/>
      <c r="B14" s="7" t="s">
        <v>42</v>
      </c>
      <c r="C14" s="62">
        <f>'1кв'!E23+'2кв'!E23+'3кв'!E23+'4кв'!E23</f>
        <v>27657</v>
      </c>
      <c r="D14" s="51"/>
    </row>
    <row r="15" spans="1:5" ht="30">
      <c r="A15" s="52"/>
      <c r="B15" s="7" t="s">
        <v>49</v>
      </c>
      <c r="C15" s="62">
        <f>'[1]1кв'!E24</f>
        <v>2372.2799999999997</v>
      </c>
      <c r="D15" s="51"/>
    </row>
    <row r="16" spans="1:5" ht="15.75">
      <c r="A16" s="1"/>
      <c r="B16" s="7" t="s">
        <v>29</v>
      </c>
      <c r="C16" s="62">
        <f>'1кв'!E25+'2кв'!E240+'3кв'!E24+'4кв'!E24</f>
        <v>650</v>
      </c>
      <c r="D16" s="51"/>
      <c r="E16" s="53"/>
    </row>
    <row r="17" spans="1:5" ht="15.75">
      <c r="A17" s="52"/>
      <c r="B17" s="54" t="s">
        <v>102</v>
      </c>
      <c r="C17" s="63">
        <f>'1кв'!E26</f>
        <v>436.94</v>
      </c>
      <c r="D17" s="51"/>
    </row>
    <row r="18" spans="1:5" ht="15.75">
      <c r="A18" s="52"/>
      <c r="B18" s="55" t="s">
        <v>83</v>
      </c>
      <c r="C18" s="63">
        <f>SUM(C20:C20)</f>
        <v>1907.03</v>
      </c>
      <c r="D18" s="51"/>
    </row>
    <row r="19" spans="1:5" ht="15.75">
      <c r="A19" s="52"/>
      <c r="B19" s="55" t="s">
        <v>84</v>
      </c>
      <c r="C19" s="64"/>
      <c r="D19" s="51"/>
    </row>
    <row r="20" spans="1:5" ht="15.75">
      <c r="A20" s="52"/>
      <c r="B20" s="56" t="s">
        <v>85</v>
      </c>
      <c r="C20" s="24">
        <f>'[1]3кв'!E25</f>
        <v>1907.03</v>
      </c>
      <c r="D20" s="51"/>
    </row>
    <row r="21" spans="1:5" ht="15.75">
      <c r="A21" s="1"/>
      <c r="B21" s="57" t="s">
        <v>86</v>
      </c>
      <c r="C21" s="65">
        <f>SUM(C13:C18)</f>
        <v>111495.37800000001</v>
      </c>
      <c r="D21" s="51"/>
      <c r="E21" s="53"/>
    </row>
    <row r="22" spans="1:5" ht="15.75">
      <c r="A22" s="1"/>
      <c r="B22" s="58" t="s">
        <v>87</v>
      </c>
      <c r="C22" s="65">
        <f>C6+C11-C21</f>
        <v>108902.20199999998</v>
      </c>
      <c r="D22" s="51">
        <f>'1кв'!E27+'2кв'!E26+'3кв'!E26+'4кв'!E26</f>
        <v>111495.378</v>
      </c>
      <c r="E22" s="61">
        <f>C21-D22</f>
        <v>0</v>
      </c>
    </row>
    <row r="23" spans="1:5" ht="15.75">
      <c r="A23" s="1"/>
      <c r="B23" s="44"/>
      <c r="C23" s="44"/>
      <c r="D23" s="51"/>
    </row>
    <row r="24" spans="1:5" ht="15.75">
      <c r="A24" s="1"/>
      <c r="B24" s="59" t="s">
        <v>88</v>
      </c>
      <c r="C24" s="59"/>
      <c r="D24" s="51"/>
    </row>
    <row r="25" spans="1:5" ht="15.75">
      <c r="A25" s="1"/>
      <c r="B25" s="59" t="s">
        <v>89</v>
      </c>
      <c r="C25" s="59">
        <v>10694.21</v>
      </c>
      <c r="D25" s="51"/>
    </row>
    <row r="26" spans="1:5" ht="15.75">
      <c r="A26" s="1"/>
      <c r="B26" s="60" t="s">
        <v>90</v>
      </c>
      <c r="C26" s="60">
        <v>10664.09</v>
      </c>
      <c r="D26" s="51"/>
    </row>
    <row r="27" spans="1:5" ht="15.75">
      <c r="A27" s="1"/>
      <c r="B27" s="59" t="s">
        <v>91</v>
      </c>
      <c r="C27" s="59">
        <f>C26-C25</f>
        <v>-30.119999999998981</v>
      </c>
      <c r="D27" s="51"/>
    </row>
    <row r="28" spans="1:5" ht="15.75">
      <c r="A28" s="1"/>
      <c r="B28" s="44"/>
      <c r="C28" s="44"/>
      <c r="D28" s="51"/>
    </row>
    <row r="29" spans="1:5" ht="15.75">
      <c r="A29" s="1"/>
      <c r="B29" s="44"/>
      <c r="C29" s="44"/>
      <c r="D29" s="51"/>
    </row>
    <row r="30" spans="1:5" ht="15.75">
      <c r="A30" s="1"/>
      <c r="B30" s="44"/>
      <c r="C30" s="44"/>
      <c r="D30" s="51"/>
    </row>
    <row r="31" spans="1:5" ht="15.75">
      <c r="A31" s="1"/>
      <c r="B31" s="44"/>
      <c r="C31" s="44"/>
      <c r="D31" s="51"/>
    </row>
    <row r="32" spans="1:5" ht="15.75">
      <c r="A32" s="1" t="s">
        <v>92</v>
      </c>
      <c r="B32" s="44" t="s">
        <v>93</v>
      </c>
      <c r="C32" s="44"/>
      <c r="D32" s="51"/>
    </row>
    <row r="33" spans="1:4" ht="15.75">
      <c r="A33" s="1"/>
      <c r="B33" s="44" t="s">
        <v>94</v>
      </c>
      <c r="C33" s="44"/>
      <c r="D33" s="51"/>
    </row>
    <row r="34" spans="1:4" ht="15.75">
      <c r="A34" s="1"/>
      <c r="B34" s="44" t="s">
        <v>95</v>
      </c>
      <c r="C34" s="44"/>
      <c r="D34" s="51"/>
    </row>
    <row r="35" spans="1:4" ht="15.75">
      <c r="A35" s="1"/>
      <c r="B35" s="44"/>
      <c r="C35" s="44"/>
      <c r="D35" s="51"/>
    </row>
    <row r="36" spans="1:4" ht="15.75">
      <c r="A36" s="1"/>
      <c r="B36" s="44"/>
      <c r="C36" s="44"/>
      <c r="D36" s="51"/>
    </row>
    <row r="37" spans="1:4" ht="15.75">
      <c r="A37" s="1"/>
      <c r="B37" s="44" t="s">
        <v>96</v>
      </c>
      <c r="C37" s="44"/>
      <c r="D37" s="51"/>
    </row>
    <row r="38" spans="1:4" ht="15.75">
      <c r="A38" s="1"/>
      <c r="B38" s="44"/>
      <c r="C38" s="44"/>
      <c r="D38" s="51"/>
    </row>
    <row r="39" spans="1:4" ht="15.75">
      <c r="A39" s="1"/>
      <c r="B39" s="44"/>
      <c r="C39" s="44"/>
      <c r="D39" s="51"/>
    </row>
    <row r="40" spans="1:4" ht="15.75">
      <c r="A40" s="1"/>
      <c r="B40" s="44"/>
      <c r="C40" s="44"/>
      <c r="D40" s="51"/>
    </row>
    <row r="41" spans="1:4" ht="15.75">
      <c r="A41" s="1"/>
      <c r="B41" s="44"/>
      <c r="C41" s="44"/>
      <c r="D41" s="51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2023-03-02T10:35:56Z</dcterms:modified>
</cp:coreProperties>
</file>