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60" windowWidth="19410" windowHeight="10950" activeTab="4"/>
  </bookViews>
  <sheets>
    <sheet name="1кв" sheetId="19" r:id="rId1"/>
    <sheet name="2кв" sheetId="21" r:id="rId2"/>
    <sheet name="3кв" sheetId="22" r:id="rId3"/>
    <sheet name="4кв" sheetId="23" r:id="rId4"/>
    <sheet name="отчет" sheetId="24" r:id="rId5"/>
  </sheets>
  <definedNames>
    <definedName name="_xlnm.Print_Area" localSheetId="0">'1кв'!$A$1:$E$50</definedName>
    <definedName name="_xlnm.Print_Area" localSheetId="1">'2кв'!$A$1:$E$48</definedName>
    <definedName name="_xlnm.Print_Area" localSheetId="2">'3кв'!$A$1:$E$49</definedName>
    <definedName name="_xlnm.Print_Area" localSheetId="3">'4кв'!$A$1:$E$49</definedName>
    <definedName name="_xlnm.Print_Area" localSheetId="4">отчет!$A$1:$C$41</definedName>
  </definedNames>
  <calcPr calcId="124519"/>
</workbook>
</file>

<file path=xl/calcChain.xml><?xml version="1.0" encoding="utf-8"?>
<calcChain xmlns="http://schemas.openxmlformats.org/spreadsheetml/2006/main">
  <c r="E24" i="23"/>
  <c r="B46"/>
  <c r="C8" i="24"/>
  <c r="C15"/>
  <c r="C9"/>
  <c r="C6"/>
  <c r="C22" l="1"/>
  <c r="C21"/>
  <c r="C20" l="1"/>
  <c r="C19"/>
  <c r="C17" s="1"/>
  <c r="C29" l="1"/>
  <c r="C10"/>
  <c r="E23" i="23" l="1"/>
  <c r="E22"/>
  <c r="E27" l="1"/>
  <c r="B48" s="1"/>
  <c r="E23" i="22"/>
  <c r="E22"/>
  <c r="E27" l="1"/>
  <c r="B48" s="1"/>
  <c r="E23" i="21"/>
  <c r="E22"/>
  <c r="E26" l="1"/>
  <c r="B47" s="1"/>
  <c r="E26" i="19"/>
  <c r="E24" l="1"/>
  <c r="C14" i="24" s="1"/>
  <c r="E23" i="19"/>
  <c r="C13" i="24" s="1"/>
  <c r="E22" i="19"/>
  <c r="C12" i="24" l="1"/>
  <c r="C23" s="1"/>
  <c r="C24" s="1"/>
  <c r="E28" i="19"/>
  <c r="B49"/>
  <c r="B50" s="1"/>
  <c r="B43" i="21" s="1"/>
  <c r="B48" s="1"/>
  <c r="B44" i="22" s="1"/>
  <c r="B49" s="1"/>
  <c r="B44" i="23" s="1"/>
  <c r="B49" s="1"/>
</calcChain>
</file>

<file path=xl/sharedStrings.xml><?xml version="1.0" encoding="utf-8"?>
<sst xmlns="http://schemas.openxmlformats.org/spreadsheetml/2006/main" count="267" uniqueCount="100">
  <si>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</si>
  <si>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</si>
  <si>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</si>
  <si>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</si>
  <si>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</si>
  <si>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</si>
  <si>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</si>
  <si>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</si>
  <si>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</si>
  <si>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</si>
  <si>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</si>
  <si>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</si>
  <si>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</si>
  <si>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</si>
  <si>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</si>
  <si>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</si>
  <si>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</si>
  <si>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</si>
  <si>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</si>
  <si>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</si>
  <si>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</si>
  <si>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</si>
  <si>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</si>
  <si>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</si>
  <si>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</si>
  <si>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Комсомольская, д. 5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</si>
  <si>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№45  от   01.05.2015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</si>
  <si>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№5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Комсомольская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</si>
  <si>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</si>
  <si>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</si>
  <si>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</si>
  <si>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</si>
  <si>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</si>
  <si>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</si>
  <si>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в т.ч. Оплачено рем.и содерж.</t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</si>
  <si>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Ситник Т. В.</t>
    </r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</si>
  <si>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 xml:space="preserve">Ситник Тамары Владимировны 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</si>
  <si>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№10,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б/н от 22.08.2016 г.</t>
    </r>
  </si>
  <si>
    <t>Расходы по содержанию и тек ремонту</t>
  </si>
  <si>
    <t>Остаток на начало  квартала</t>
  </si>
  <si>
    <t xml:space="preserve">определена приложением № 9 к договору </t>
  </si>
  <si>
    <t xml:space="preserve">Общехозяйственные расходы </t>
  </si>
  <si>
    <t xml:space="preserve">Стоимость материалов </t>
  </si>
  <si>
    <t>ч/час</t>
  </si>
  <si>
    <t xml:space="preserve">Услуги по содержанию многоквартирного дома </t>
  </si>
  <si>
    <t>интернет Ростелеком</t>
  </si>
  <si>
    <t>Обработка подъездов хлорсодержащими растворами опрыскивание 1 раз в неделю</t>
  </si>
  <si>
    <t>2 квартал</t>
  </si>
  <si>
    <t>Предъявлено населению 36092,22</t>
  </si>
  <si>
    <t>за 1 квартал 2022 года</t>
  </si>
  <si>
    <t>"31" 03 2022 г.</t>
  </si>
  <si>
    <t xml:space="preserve">Установка кодового замка </t>
  </si>
  <si>
    <t>опиловка деревьев (смета)</t>
  </si>
  <si>
    <t>ИТОГО</t>
  </si>
  <si>
    <t>январь</t>
  </si>
  <si>
    <t>за 2 квартал 2022 года</t>
  </si>
  <si>
    <t>"30" 06 2022 г.</t>
  </si>
  <si>
    <t>Испытание электрических сетей</t>
  </si>
  <si>
    <t>за 3 квартал 2022 года</t>
  </si>
  <si>
    <t>"30" 09 2022 г.</t>
  </si>
  <si>
    <t>3 квартал</t>
  </si>
  <si>
    <t>Предъявлено населению 38153,55</t>
  </si>
  <si>
    <t>август</t>
  </si>
  <si>
    <t xml:space="preserve">           2. Всего за период с "01" 07 2022 г. по "30" 09 2022 г. выполнено работ (оказано услуг) на общую сумму двадцать девять тысяч четыреста двадцать два рубля 51 копейка</t>
  </si>
  <si>
    <t>за 4 квартал 2022 года</t>
  </si>
  <si>
    <t>"31" 12 2022 г.</t>
  </si>
  <si>
    <t>4 квартал</t>
  </si>
  <si>
    <t>Изготовление и монтаж скамеек 2шт (кальк)</t>
  </si>
  <si>
    <t>ноябрь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</si>
  <si>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</si>
  <si>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</si>
  <si>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</si>
  <si>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</si>
  <si>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</si>
  <si>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</si>
  <si>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</si>
  <si>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</si>
  <si>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</si>
  <si>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 xml:space="preserve">Обработка подъездов хлорсодержащими растворами опрыскивание 1 раз в неделю </t>
  </si>
  <si>
    <t>Стоимость материалов</t>
  </si>
  <si>
    <t>работы по договору, всего</t>
  </si>
  <si>
    <t>в том числе:</t>
  </si>
  <si>
    <t>Итого расходов</t>
  </si>
  <si>
    <t>Остаток средств на 01.01.2023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</si>
  <si>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</si>
  <si>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</si>
  <si>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</si>
  <si>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</si>
  <si>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 xml:space="preserve">Получил: </t>
  </si>
  <si>
    <t>Отчет за 2022год.</t>
  </si>
  <si>
    <t>Перечень предлагаемых работ на 2023 год.</t>
  </si>
  <si>
    <t>Предложение по структуре тарифа на 2023 год.</t>
  </si>
  <si>
    <t>_____________________________________________</t>
  </si>
  <si>
    <t>по ж.д. ул.Комсомольская, д.5</t>
  </si>
  <si>
    <t>Окраска входных дверей 2шт (смета)</t>
  </si>
  <si>
    <t xml:space="preserve">           2. Всего за период с "01" 01 2022 г. по "31" 03 2022 г. выполнено работ (оказано услуг) на общую сумму тридцать девять тысяч семьсот рублей 55 копеек</t>
  </si>
  <si>
    <t xml:space="preserve">           2. Всего за период с "01" 04 2022 г. по "30" 06 2022 г. выполнено работ (оказано услуг) на общую сумму сорок три тысячи четыреста пятьдесят четыре рубля 12 копеек</t>
  </si>
  <si>
    <t>Непредвиденные работы 1ч/ч</t>
  </si>
  <si>
    <t>Начислено всего 148491,54</t>
  </si>
  <si>
    <t xml:space="preserve">           2. Всего за период с "01" 10 2022 г. по "31" 12 2022 г. выполнено работ (оказано услуг) на общую сумму  пятьдесят три тысячи сто четыре рубля 14 копеек.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</si>
</sst>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5" fontId="14" fillId="0" borderId="0"/>
    <xf numFmtId="0" fontId="15" fillId="0" borderId="0"/>
    <xf numFmtId="0" fontId="18" fillId="0" borderId="0"/>
    <xf numFmtId="0" fontId="15" fillId="0" borderId="0"/>
  </cellStyleXfs>
  <cellXfs count="9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/>
    <xf numFmtId="164" fontId="8" fillId="0" borderId="0" xfId="1" applyNumberFormat="1" applyFont="1"/>
    <xf numFmtId="164" fontId="4" fillId="0" borderId="0" xfId="1" applyNumberFormat="1" applyFont="1"/>
    <xf numFmtId="0" fontId="12" fillId="0" borderId="0" xfId="0" applyFont="1"/>
    <xf numFmtId="43" fontId="4" fillId="0" borderId="0" xfId="0" applyNumberFormat="1" applyFont="1"/>
    <xf numFmtId="0" fontId="4" fillId="0" borderId="0" xfId="0" applyFont="1" applyAlignment="1">
      <alignment horizontal="left"/>
    </xf>
    <xf numFmtId="0" fontId="4" fillId="2" borderId="0" xfId="0" applyFont="1" applyFill="1"/>
    <xf numFmtId="0" fontId="3" fillId="0" borderId="0" xfId="0" applyFont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4" fillId="2" borderId="1" xfId="0" applyFont="1" applyFill="1" applyBorder="1"/>
    <xf numFmtId="0" fontId="4" fillId="2" borderId="1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2" fontId="4" fillId="2" borderId="1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0" fillId="0" borderId="4" xfId="3" applyFont="1" applyBorder="1"/>
    <xf numFmtId="0" fontId="10" fillId="0" borderId="5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2" xfId="0" applyFont="1" applyFill="1" applyBorder="1" applyAlignment="1">
      <alignment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10" fillId="0" borderId="6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16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6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166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0" borderId="7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2" fontId="4" fillId="0" borderId="8" xfId="1" applyNumberFormat="1" applyFont="1" applyBorder="1" applyAlignment="1">
      <alignment horizontal="center"/>
    </xf>
    <xf numFmtId="43" fontId="4" fillId="2" borderId="1" xfId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2" fontId="8" fillId="0" borderId="1" xfId="1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0" fillId="0" borderId="1" xfId="0" applyFont="1" applyBorder="1" applyAlignment="1">
      <alignment wrapText="1"/>
    </xf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49" fontId="3" fillId="0" borderId="1" xfId="0" applyNumberFormat="1" applyFont="1" applyBorder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6">
    <cellStyle name="Excel Built-in Normal" xfId="2"/>
    <cellStyle name="Обычный" xfId="0" builtinId="0"/>
    <cellStyle name="Обычный 2" xfId="4"/>
    <cellStyle name="Обычный 3" xfId="5"/>
    <cellStyle name="Обычный_37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1"/>
  <sheetViews>
    <sheetView view="pageBreakPreview" topLeftCell="A31" zoomScaleSheetLayoutView="100" workbookViewId="0">
      <selection activeCell="B47" sqref="B47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>
      <c r="A1" s="82" t="s">
        <v>11</v>
      </c>
      <c r="B1" s="82"/>
      <c r="C1" s="82"/>
      <c r="D1" s="82"/>
      <c r="E1" s="82"/>
    </row>
    <row r="2" spans="1:5" ht="27" customHeight="1">
      <c r="A2" s="83" t="s">
        <v>12</v>
      </c>
      <c r="B2" s="84"/>
      <c r="C2" s="84"/>
      <c r="D2" s="84"/>
      <c r="E2" s="84"/>
    </row>
    <row r="3" spans="1:5">
      <c r="A3" s="85" t="s">
        <v>49</v>
      </c>
      <c r="B3" s="85"/>
      <c r="C3" s="85"/>
      <c r="D3" s="85"/>
      <c r="E3" s="85"/>
    </row>
    <row r="4" spans="1:5" s="1" customFormat="1" ht="15.75">
      <c r="A4" s="26" t="s">
        <v>13</v>
      </c>
      <c r="B4" s="4"/>
      <c r="C4" s="4"/>
      <c r="D4" s="89" t="s">
        <v>50</v>
      </c>
      <c r="E4" s="89"/>
    </row>
    <row r="5" spans="1:5">
      <c r="A5" s="30"/>
      <c r="B5" s="4"/>
      <c r="C5" s="4"/>
      <c r="D5" s="4"/>
      <c r="E5" s="4"/>
    </row>
    <row r="6" spans="1:5">
      <c r="A6" s="73" t="s">
        <v>0</v>
      </c>
      <c r="B6" s="73"/>
      <c r="C6" s="73"/>
      <c r="D6" s="73"/>
      <c r="E6" s="73"/>
    </row>
    <row r="7" spans="1:5">
      <c r="A7" s="86" t="s">
        <v>25</v>
      </c>
      <c r="B7" s="86"/>
      <c r="C7" s="86"/>
      <c r="D7" s="86"/>
      <c r="E7" s="86"/>
    </row>
    <row r="8" spans="1:5">
      <c r="A8" s="78" t="s">
        <v>1</v>
      </c>
      <c r="B8" s="78"/>
      <c r="C8" s="78"/>
      <c r="D8" s="78"/>
      <c r="E8" s="78"/>
    </row>
    <row r="9" spans="1:5">
      <c r="A9" s="73" t="s">
        <v>36</v>
      </c>
      <c r="B9" s="73"/>
      <c r="C9" s="73"/>
      <c r="D9" s="73"/>
      <c r="E9" s="73"/>
    </row>
    <row r="10" spans="1:5" ht="27" customHeight="1">
      <c r="A10" s="87" t="s">
        <v>14</v>
      </c>
      <c r="B10" s="88"/>
      <c r="C10" s="88"/>
      <c r="D10" s="88"/>
      <c r="E10" s="88"/>
    </row>
    <row r="11" spans="1:5">
      <c r="A11" s="73" t="s">
        <v>37</v>
      </c>
      <c r="B11" s="73"/>
      <c r="C11" s="73"/>
      <c r="D11" s="73"/>
      <c r="E11" s="73"/>
    </row>
    <row r="12" spans="1:5" ht="18" customHeight="1">
      <c r="A12" s="78" t="s">
        <v>15</v>
      </c>
      <c r="B12" s="79"/>
      <c r="C12" s="79"/>
      <c r="D12" s="79"/>
      <c r="E12" s="79"/>
    </row>
    <row r="13" spans="1:5">
      <c r="A13" s="73" t="s">
        <v>23</v>
      </c>
      <c r="B13" s="73"/>
      <c r="C13" s="73"/>
      <c r="D13" s="73"/>
      <c r="E13" s="73"/>
    </row>
    <row r="14" spans="1:5" ht="16.5" customHeight="1">
      <c r="A14" s="78" t="s">
        <v>2</v>
      </c>
      <c r="B14" s="79"/>
      <c r="C14" s="79"/>
      <c r="D14" s="79"/>
      <c r="E14" s="79"/>
    </row>
    <row r="15" spans="1:5" ht="16.5" customHeight="1">
      <c r="A15" s="73" t="s">
        <v>22</v>
      </c>
      <c r="B15" s="73"/>
      <c r="C15" s="73"/>
      <c r="D15" s="73"/>
      <c r="E15" s="73"/>
    </row>
    <row r="16" spans="1:5">
      <c r="A16" s="78" t="s">
        <v>16</v>
      </c>
      <c r="B16" s="79"/>
      <c r="C16" s="79"/>
      <c r="D16" s="79"/>
      <c r="E16" s="79"/>
    </row>
    <row r="17" spans="1:7" ht="32.25" customHeight="1">
      <c r="A17" s="73" t="s">
        <v>17</v>
      </c>
      <c r="B17" s="73"/>
      <c r="C17" s="73"/>
      <c r="D17" s="73"/>
      <c r="E17" s="73"/>
    </row>
    <row r="18" spans="1:7" ht="63" customHeight="1">
      <c r="A18" s="73" t="s">
        <v>26</v>
      </c>
      <c r="B18" s="73"/>
      <c r="C18" s="73"/>
      <c r="D18" s="73"/>
      <c r="E18" s="73"/>
    </row>
    <row r="19" spans="1:7" ht="36.75" customHeight="1">
      <c r="A19" s="80" t="s">
        <v>27</v>
      </c>
      <c r="B19" s="80"/>
      <c r="C19" s="80"/>
      <c r="D19" s="80"/>
      <c r="E19" s="80"/>
    </row>
    <row r="20" spans="1:7">
      <c r="A20" s="80"/>
      <c r="B20" s="80"/>
      <c r="C20" s="80"/>
      <c r="D20" s="80"/>
      <c r="E20" s="80"/>
      <c r="F20" s="2">
        <v>613.5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23" t="s">
        <v>44</v>
      </c>
      <c r="B22" s="9" t="s">
        <v>40</v>
      </c>
      <c r="C22" s="3" t="s">
        <v>4</v>
      </c>
      <c r="D22" s="3">
        <v>10.23</v>
      </c>
      <c r="E22" s="8">
        <f>D22*F20*G20</f>
        <v>18828.315000000002</v>
      </c>
    </row>
    <row r="23" spans="1:7">
      <c r="A23" s="7" t="s">
        <v>41</v>
      </c>
      <c r="B23" s="9" t="s">
        <v>24</v>
      </c>
      <c r="C23" s="3" t="s">
        <v>4</v>
      </c>
      <c r="D23" s="3">
        <v>3.6</v>
      </c>
      <c r="E23" s="8">
        <f>D23*F20*G20</f>
        <v>6625.7999999999993</v>
      </c>
    </row>
    <row r="24" spans="1:7" s="16" customFormat="1" ht="55.5" customHeight="1">
      <c r="A24" s="7" t="s">
        <v>46</v>
      </c>
      <c r="B24" s="9" t="s">
        <v>29</v>
      </c>
      <c r="C24" s="3" t="s">
        <v>4</v>
      </c>
      <c r="D24" s="3"/>
      <c r="E24" s="8">
        <f>790.76*3</f>
        <v>2372.2799999999997</v>
      </c>
    </row>
    <row r="25" spans="1:7" s="16" customFormat="1">
      <c r="A25" s="18" t="s">
        <v>42</v>
      </c>
      <c r="B25" s="9" t="s">
        <v>29</v>
      </c>
      <c r="C25" s="19" t="s">
        <v>30</v>
      </c>
      <c r="D25" s="24"/>
      <c r="E25" s="27">
        <v>1092</v>
      </c>
    </row>
    <row r="26" spans="1:7" s="16" customFormat="1">
      <c r="A26" s="34" t="s">
        <v>51</v>
      </c>
      <c r="B26" s="9" t="s">
        <v>54</v>
      </c>
      <c r="C26" s="19" t="s">
        <v>43</v>
      </c>
      <c r="D26" s="24">
        <v>1</v>
      </c>
      <c r="E26" s="27">
        <f>D26*218.47</f>
        <v>218.47</v>
      </c>
    </row>
    <row r="27" spans="1:7" s="16" customFormat="1">
      <c r="A27" s="35" t="s">
        <v>52</v>
      </c>
      <c r="B27" s="9" t="s">
        <v>54</v>
      </c>
      <c r="C27" s="19" t="s">
        <v>30</v>
      </c>
      <c r="D27" s="24"/>
      <c r="E27" s="27">
        <v>10563.68</v>
      </c>
    </row>
    <row r="28" spans="1:7" ht="21.6" customHeight="1">
      <c r="A28" s="36" t="s">
        <v>53</v>
      </c>
      <c r="B28" s="20"/>
      <c r="C28" s="21"/>
      <c r="D28" s="21"/>
      <c r="E28" s="22">
        <f>SUM(E22:E27)</f>
        <v>39700.544999999998</v>
      </c>
    </row>
    <row r="29" spans="1:7" ht="40.5" customHeight="1">
      <c r="A29" s="81" t="s">
        <v>95</v>
      </c>
      <c r="B29" s="81"/>
      <c r="C29" s="81"/>
      <c r="D29" s="81"/>
      <c r="E29" s="81"/>
    </row>
    <row r="30" spans="1:7" ht="31.15" customHeight="1">
      <c r="A30" s="73" t="s">
        <v>21</v>
      </c>
      <c r="B30" s="73"/>
      <c r="C30" s="73"/>
      <c r="D30" s="73"/>
      <c r="E30" s="73"/>
    </row>
    <row r="31" spans="1:7" ht="25.9" customHeight="1">
      <c r="A31" s="73" t="s">
        <v>20</v>
      </c>
      <c r="B31" s="73"/>
      <c r="C31" s="73"/>
      <c r="D31" s="73"/>
      <c r="E31" s="73"/>
    </row>
    <row r="32" spans="1:7" ht="33" customHeight="1">
      <c r="A32" s="73" t="s">
        <v>31</v>
      </c>
      <c r="B32" s="73"/>
      <c r="C32" s="73"/>
      <c r="D32" s="73"/>
      <c r="E32" s="73"/>
    </row>
    <row r="33" spans="1:5">
      <c r="A33" s="73" t="s">
        <v>18</v>
      </c>
      <c r="B33" s="73"/>
      <c r="C33" s="73"/>
      <c r="D33" s="73"/>
      <c r="E33" s="73"/>
    </row>
    <row r="34" spans="1:5">
      <c r="A34" s="77" t="s">
        <v>5</v>
      </c>
      <c r="B34" s="77"/>
      <c r="C34" s="77"/>
      <c r="D34" s="77"/>
      <c r="E34" s="77"/>
    </row>
    <row r="35" spans="1:5">
      <c r="A35" s="73" t="s">
        <v>18</v>
      </c>
      <c r="B35" s="73"/>
      <c r="C35" s="73"/>
      <c r="D35" s="73"/>
      <c r="E35" s="73"/>
    </row>
    <row r="36" spans="1:5" ht="13.9" customHeight="1">
      <c r="A36" s="74" t="s">
        <v>28</v>
      </c>
      <c r="B36" s="74"/>
      <c r="C36" s="74"/>
      <c r="D36" s="74"/>
      <c r="E36" s="5"/>
    </row>
    <row r="37" spans="1:5">
      <c r="B37" s="75" t="s">
        <v>19</v>
      </c>
      <c r="C37" s="75"/>
      <c r="D37" s="75"/>
      <c r="E37" s="6" t="s">
        <v>6</v>
      </c>
    </row>
    <row r="38" spans="1:5">
      <c r="A38" s="29"/>
      <c r="B38" s="29"/>
      <c r="C38" s="29"/>
      <c r="D38" s="29"/>
      <c r="E38" s="29"/>
    </row>
    <row r="39" spans="1:5" ht="13.9" customHeight="1">
      <c r="A39" s="76" t="s">
        <v>35</v>
      </c>
      <c r="B39" s="76"/>
      <c r="C39" s="76"/>
      <c r="D39" s="76"/>
      <c r="E39" s="5"/>
    </row>
    <row r="40" spans="1:5">
      <c r="B40" s="75" t="s">
        <v>19</v>
      </c>
      <c r="C40" s="75"/>
      <c r="D40" s="75"/>
      <c r="E40" s="6" t="s">
        <v>6</v>
      </c>
    </row>
    <row r="44" spans="1:5">
      <c r="A44" s="10" t="s">
        <v>32</v>
      </c>
    </row>
    <row r="45" spans="1:5">
      <c r="A45" s="2" t="s">
        <v>39</v>
      </c>
      <c r="B45" s="11">
        <v>98744.05</v>
      </c>
    </row>
    <row r="46" spans="1:5" ht="31.5">
      <c r="A46" s="17" t="s">
        <v>48</v>
      </c>
      <c r="B46" s="12"/>
    </row>
    <row r="47" spans="1:5">
      <c r="A47" s="15" t="s">
        <v>34</v>
      </c>
      <c r="B47" s="12">
        <v>37859.67</v>
      </c>
    </row>
    <row r="48" spans="1:5">
      <c r="A48" s="15" t="s">
        <v>45</v>
      </c>
      <c r="B48" s="12">
        <v>450</v>
      </c>
    </row>
    <row r="49" spans="1:3" ht="30">
      <c r="A49" s="28" t="s">
        <v>38</v>
      </c>
      <c r="B49" s="12">
        <f>E28</f>
        <v>39700.544999999998</v>
      </c>
    </row>
    <row r="50" spans="1:3">
      <c r="A50" s="13" t="s">
        <v>33</v>
      </c>
      <c r="B50" s="11">
        <f>B45+B47+B48-B49</f>
        <v>97353.175000000003</v>
      </c>
    </row>
    <row r="51" spans="1:3">
      <c r="C51" s="14"/>
    </row>
  </sheetData>
  <mergeCells count="30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D4:E4"/>
    <mergeCell ref="A34:E3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35:E35"/>
    <mergeCell ref="A36:D36"/>
    <mergeCell ref="B37:D37"/>
    <mergeCell ref="A39:D39"/>
    <mergeCell ref="B40:D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9"/>
  <sheetViews>
    <sheetView view="pageBreakPreview" topLeftCell="A37" zoomScaleSheetLayoutView="100" workbookViewId="0">
      <selection activeCell="B45" sqref="B45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>
      <c r="A1" s="82" t="s">
        <v>11</v>
      </c>
      <c r="B1" s="82"/>
      <c r="C1" s="82"/>
      <c r="D1" s="82"/>
      <c r="E1" s="82"/>
    </row>
    <row r="2" spans="1:5" ht="27" customHeight="1">
      <c r="A2" s="83" t="s">
        <v>12</v>
      </c>
      <c r="B2" s="84"/>
      <c r="C2" s="84"/>
      <c r="D2" s="84"/>
      <c r="E2" s="84"/>
    </row>
    <row r="3" spans="1:5">
      <c r="A3" s="85" t="s">
        <v>55</v>
      </c>
      <c r="B3" s="85"/>
      <c r="C3" s="85"/>
      <c r="D3" s="85"/>
      <c r="E3" s="85"/>
    </row>
    <row r="4" spans="1:5" s="1" customFormat="1" ht="15.75">
      <c r="A4" s="26" t="s">
        <v>13</v>
      </c>
      <c r="B4" s="4"/>
      <c r="C4" s="4"/>
      <c r="D4" s="89" t="s">
        <v>56</v>
      </c>
      <c r="E4" s="89"/>
    </row>
    <row r="5" spans="1:5">
      <c r="A5" s="33"/>
      <c r="B5" s="4"/>
      <c r="C5" s="4"/>
      <c r="D5" s="4"/>
      <c r="E5" s="4"/>
    </row>
    <row r="6" spans="1:5">
      <c r="A6" s="73" t="s">
        <v>0</v>
      </c>
      <c r="B6" s="73"/>
      <c r="C6" s="73"/>
      <c r="D6" s="73"/>
      <c r="E6" s="73"/>
    </row>
    <row r="7" spans="1:5">
      <c r="A7" s="86" t="s">
        <v>25</v>
      </c>
      <c r="B7" s="86"/>
      <c r="C7" s="86"/>
      <c r="D7" s="86"/>
      <c r="E7" s="86"/>
    </row>
    <row r="8" spans="1:5">
      <c r="A8" s="78" t="s">
        <v>1</v>
      </c>
      <c r="B8" s="78"/>
      <c r="C8" s="78"/>
      <c r="D8" s="78"/>
      <c r="E8" s="78"/>
    </row>
    <row r="9" spans="1:5">
      <c r="A9" s="73" t="s">
        <v>36</v>
      </c>
      <c r="B9" s="73"/>
      <c r="C9" s="73"/>
      <c r="D9" s="73"/>
      <c r="E9" s="73"/>
    </row>
    <row r="10" spans="1:5" ht="27" customHeight="1">
      <c r="A10" s="87" t="s">
        <v>14</v>
      </c>
      <c r="B10" s="88"/>
      <c r="C10" s="88"/>
      <c r="D10" s="88"/>
      <c r="E10" s="88"/>
    </row>
    <row r="11" spans="1:5">
      <c r="A11" s="73" t="s">
        <v>37</v>
      </c>
      <c r="B11" s="73"/>
      <c r="C11" s="73"/>
      <c r="D11" s="73"/>
      <c r="E11" s="73"/>
    </row>
    <row r="12" spans="1:5" ht="18" customHeight="1">
      <c r="A12" s="78" t="s">
        <v>15</v>
      </c>
      <c r="B12" s="79"/>
      <c r="C12" s="79"/>
      <c r="D12" s="79"/>
      <c r="E12" s="79"/>
    </row>
    <row r="13" spans="1:5">
      <c r="A13" s="73" t="s">
        <v>23</v>
      </c>
      <c r="B13" s="73"/>
      <c r="C13" s="73"/>
      <c r="D13" s="73"/>
      <c r="E13" s="73"/>
    </row>
    <row r="14" spans="1:5" ht="16.5" customHeight="1">
      <c r="A14" s="78" t="s">
        <v>2</v>
      </c>
      <c r="B14" s="79"/>
      <c r="C14" s="79"/>
      <c r="D14" s="79"/>
      <c r="E14" s="79"/>
    </row>
    <row r="15" spans="1:5" ht="16.5" customHeight="1">
      <c r="A15" s="73" t="s">
        <v>22</v>
      </c>
      <c r="B15" s="73"/>
      <c r="C15" s="73"/>
      <c r="D15" s="73"/>
      <c r="E15" s="73"/>
    </row>
    <row r="16" spans="1:5">
      <c r="A16" s="78" t="s">
        <v>16</v>
      </c>
      <c r="B16" s="79"/>
      <c r="C16" s="79"/>
      <c r="D16" s="79"/>
      <c r="E16" s="79"/>
    </row>
    <row r="17" spans="1:7" ht="32.25" customHeight="1">
      <c r="A17" s="73" t="s">
        <v>17</v>
      </c>
      <c r="B17" s="73"/>
      <c r="C17" s="73"/>
      <c r="D17" s="73"/>
      <c r="E17" s="73"/>
    </row>
    <row r="18" spans="1:7" ht="63" customHeight="1">
      <c r="A18" s="73" t="s">
        <v>26</v>
      </c>
      <c r="B18" s="73"/>
      <c r="C18" s="73"/>
      <c r="D18" s="73"/>
      <c r="E18" s="73"/>
    </row>
    <row r="19" spans="1:7" ht="36.75" customHeight="1">
      <c r="A19" s="80" t="s">
        <v>27</v>
      </c>
      <c r="B19" s="80"/>
      <c r="C19" s="80"/>
      <c r="D19" s="80"/>
      <c r="E19" s="80"/>
    </row>
    <row r="20" spans="1:7">
      <c r="A20" s="80"/>
      <c r="B20" s="80"/>
      <c r="C20" s="80"/>
      <c r="D20" s="80"/>
      <c r="E20" s="80"/>
      <c r="F20" s="2">
        <v>613.5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23" t="s">
        <v>44</v>
      </c>
      <c r="B22" s="9" t="s">
        <v>40</v>
      </c>
      <c r="C22" s="3" t="s">
        <v>4</v>
      </c>
      <c r="D22" s="3">
        <v>10.23</v>
      </c>
      <c r="E22" s="8">
        <f>D22*F20*G20</f>
        <v>18828.315000000002</v>
      </c>
    </row>
    <row r="23" spans="1:7">
      <c r="A23" s="7" t="s">
        <v>41</v>
      </c>
      <c r="B23" s="9" t="s">
        <v>24</v>
      </c>
      <c r="C23" s="3" t="s">
        <v>4</v>
      </c>
      <c r="D23" s="3">
        <v>3.6</v>
      </c>
      <c r="E23" s="8">
        <f>D23*F20*G20</f>
        <v>6625.7999999999993</v>
      </c>
    </row>
    <row r="24" spans="1:7" s="16" customFormat="1">
      <c r="A24" s="18" t="s">
        <v>42</v>
      </c>
      <c r="B24" s="9" t="s">
        <v>47</v>
      </c>
      <c r="C24" s="19" t="s">
        <v>30</v>
      </c>
      <c r="D24" s="24"/>
      <c r="E24" s="25">
        <v>0</v>
      </c>
    </row>
    <row r="25" spans="1:7" s="16" customFormat="1">
      <c r="A25" s="40" t="s">
        <v>57</v>
      </c>
      <c r="B25" s="9" t="s">
        <v>47</v>
      </c>
      <c r="C25" s="19" t="s">
        <v>30</v>
      </c>
      <c r="D25" s="24"/>
      <c r="E25" s="8">
        <v>18000</v>
      </c>
    </row>
    <row r="26" spans="1:7" ht="21.6" customHeight="1">
      <c r="A26" s="36" t="s">
        <v>53</v>
      </c>
      <c r="B26" s="20"/>
      <c r="C26" s="21"/>
      <c r="D26" s="21"/>
      <c r="E26" s="22">
        <f>SUM(E22:E25)</f>
        <v>43454.115000000005</v>
      </c>
    </row>
    <row r="27" spans="1:7" ht="40.5" customHeight="1">
      <c r="A27" s="81" t="s">
        <v>96</v>
      </c>
      <c r="B27" s="81"/>
      <c r="C27" s="81"/>
      <c r="D27" s="81"/>
      <c r="E27" s="81"/>
    </row>
    <row r="28" spans="1:7" ht="31.15" customHeight="1">
      <c r="A28" s="73" t="s">
        <v>21</v>
      </c>
      <c r="B28" s="73"/>
      <c r="C28" s="73"/>
      <c r="D28" s="73"/>
      <c r="E28" s="73"/>
    </row>
    <row r="29" spans="1:7" ht="25.9" customHeight="1">
      <c r="A29" s="73" t="s">
        <v>20</v>
      </c>
      <c r="B29" s="73"/>
      <c r="C29" s="73"/>
      <c r="D29" s="73"/>
      <c r="E29" s="73"/>
    </row>
    <row r="30" spans="1:7" ht="33" customHeight="1">
      <c r="A30" s="73" t="s">
        <v>31</v>
      </c>
      <c r="B30" s="73"/>
      <c r="C30" s="73"/>
      <c r="D30" s="73"/>
      <c r="E30" s="73"/>
    </row>
    <row r="31" spans="1:7">
      <c r="A31" s="73" t="s">
        <v>18</v>
      </c>
      <c r="B31" s="73"/>
      <c r="C31" s="73"/>
      <c r="D31" s="73"/>
      <c r="E31" s="73"/>
    </row>
    <row r="32" spans="1:7">
      <c r="A32" s="77" t="s">
        <v>5</v>
      </c>
      <c r="B32" s="77"/>
      <c r="C32" s="77"/>
      <c r="D32" s="77"/>
      <c r="E32" s="77"/>
    </row>
    <row r="33" spans="1:5">
      <c r="A33" s="73" t="s">
        <v>18</v>
      </c>
      <c r="B33" s="73"/>
      <c r="C33" s="73"/>
      <c r="D33" s="73"/>
      <c r="E33" s="73"/>
    </row>
    <row r="34" spans="1:5" ht="13.9" customHeight="1">
      <c r="A34" s="74" t="s">
        <v>28</v>
      </c>
      <c r="B34" s="74"/>
      <c r="C34" s="74"/>
      <c r="D34" s="74"/>
      <c r="E34" s="5"/>
    </row>
    <row r="35" spans="1:5">
      <c r="B35" s="75" t="s">
        <v>19</v>
      </c>
      <c r="C35" s="75"/>
      <c r="D35" s="75"/>
      <c r="E35" s="6" t="s">
        <v>6</v>
      </c>
    </row>
    <row r="36" spans="1:5">
      <c r="A36" s="32"/>
      <c r="B36" s="32"/>
      <c r="C36" s="32"/>
      <c r="D36" s="32"/>
      <c r="E36" s="32"/>
    </row>
    <row r="37" spans="1:5" ht="13.9" customHeight="1">
      <c r="A37" s="76" t="s">
        <v>35</v>
      </c>
      <c r="B37" s="76"/>
      <c r="C37" s="76"/>
      <c r="D37" s="76"/>
      <c r="E37" s="5"/>
    </row>
    <row r="38" spans="1:5">
      <c r="B38" s="75" t="s">
        <v>19</v>
      </c>
      <c r="C38" s="75"/>
      <c r="D38" s="75"/>
      <c r="E38" s="6" t="s">
        <v>6</v>
      </c>
    </row>
    <row r="42" spans="1:5">
      <c r="A42" s="10" t="s">
        <v>32</v>
      </c>
    </row>
    <row r="43" spans="1:5">
      <c r="A43" s="2" t="s">
        <v>39</v>
      </c>
      <c r="B43" s="11">
        <f>'1кв'!B50</f>
        <v>97353.175000000003</v>
      </c>
    </row>
    <row r="44" spans="1:5" ht="31.5">
      <c r="A44" s="17" t="s">
        <v>48</v>
      </c>
      <c r="B44" s="12"/>
    </row>
    <row r="45" spans="1:5">
      <c r="A45" s="15" t="s">
        <v>34</v>
      </c>
      <c r="B45" s="12">
        <v>34778.870000000003</v>
      </c>
    </row>
    <row r="46" spans="1:5">
      <c r="A46" s="15" t="s">
        <v>45</v>
      </c>
      <c r="B46" s="12">
        <v>450</v>
      </c>
    </row>
    <row r="47" spans="1:5" ht="30">
      <c r="A47" s="31" t="s">
        <v>38</v>
      </c>
      <c r="B47" s="12">
        <f>E26</f>
        <v>43454.115000000005</v>
      </c>
    </row>
    <row r="48" spans="1:5">
      <c r="A48" s="13" t="s">
        <v>33</v>
      </c>
      <c r="B48" s="11">
        <f>B43+B45+B46-B47</f>
        <v>89127.930000000008</v>
      </c>
    </row>
    <row r="49" spans="3:3">
      <c r="C49" s="14"/>
    </row>
  </sheetData>
  <mergeCells count="30">
    <mergeCell ref="B38:D38"/>
    <mergeCell ref="A20:E20"/>
    <mergeCell ref="A27:E27"/>
    <mergeCell ref="A28:E28"/>
    <mergeCell ref="A29:E29"/>
    <mergeCell ref="A30:E30"/>
    <mergeCell ref="A31:E31"/>
    <mergeCell ref="A32:E32"/>
    <mergeCell ref="A33:E33"/>
    <mergeCell ref="A34:D34"/>
    <mergeCell ref="B35:D35"/>
    <mergeCell ref="A37:D3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0"/>
  <sheetViews>
    <sheetView view="pageBreakPreview" topLeftCell="A31" zoomScaleSheetLayoutView="100" workbookViewId="0">
      <selection activeCell="J45" sqref="J45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>
      <c r="A1" s="82" t="s">
        <v>11</v>
      </c>
      <c r="B1" s="82"/>
      <c r="C1" s="82"/>
      <c r="D1" s="82"/>
      <c r="E1" s="82"/>
    </row>
    <row r="2" spans="1:5" ht="27" customHeight="1">
      <c r="A2" s="83" t="s">
        <v>12</v>
      </c>
      <c r="B2" s="84"/>
      <c r="C2" s="84"/>
      <c r="D2" s="84"/>
      <c r="E2" s="84"/>
    </row>
    <row r="3" spans="1:5">
      <c r="A3" s="85" t="s">
        <v>58</v>
      </c>
      <c r="B3" s="85"/>
      <c r="C3" s="85"/>
      <c r="D3" s="85"/>
      <c r="E3" s="85"/>
    </row>
    <row r="4" spans="1:5" s="1" customFormat="1" ht="15.75">
      <c r="A4" s="26" t="s">
        <v>13</v>
      </c>
      <c r="B4" s="4"/>
      <c r="C4" s="4"/>
      <c r="D4" s="89" t="s">
        <v>59</v>
      </c>
      <c r="E4" s="89"/>
    </row>
    <row r="5" spans="1:5">
      <c r="A5" s="39"/>
      <c r="B5" s="4"/>
      <c r="C5" s="4"/>
      <c r="D5" s="4"/>
      <c r="E5" s="4"/>
    </row>
    <row r="6" spans="1:5">
      <c r="A6" s="73" t="s">
        <v>0</v>
      </c>
      <c r="B6" s="73"/>
      <c r="C6" s="73"/>
      <c r="D6" s="73"/>
      <c r="E6" s="73"/>
    </row>
    <row r="7" spans="1:5">
      <c r="A7" s="86" t="s">
        <v>25</v>
      </c>
      <c r="B7" s="86"/>
      <c r="C7" s="86"/>
      <c r="D7" s="86"/>
      <c r="E7" s="86"/>
    </row>
    <row r="8" spans="1:5">
      <c r="A8" s="78" t="s">
        <v>1</v>
      </c>
      <c r="B8" s="78"/>
      <c r="C8" s="78"/>
      <c r="D8" s="78"/>
      <c r="E8" s="78"/>
    </row>
    <row r="9" spans="1:5">
      <c r="A9" s="73" t="s">
        <v>36</v>
      </c>
      <c r="B9" s="73"/>
      <c r="C9" s="73"/>
      <c r="D9" s="73"/>
      <c r="E9" s="73"/>
    </row>
    <row r="10" spans="1:5" ht="27" customHeight="1">
      <c r="A10" s="87" t="s">
        <v>14</v>
      </c>
      <c r="B10" s="88"/>
      <c r="C10" s="88"/>
      <c r="D10" s="88"/>
      <c r="E10" s="88"/>
    </row>
    <row r="11" spans="1:5">
      <c r="A11" s="73" t="s">
        <v>37</v>
      </c>
      <c r="B11" s="73"/>
      <c r="C11" s="73"/>
      <c r="D11" s="73"/>
      <c r="E11" s="73"/>
    </row>
    <row r="12" spans="1:5" ht="18" customHeight="1">
      <c r="A12" s="78" t="s">
        <v>15</v>
      </c>
      <c r="B12" s="79"/>
      <c r="C12" s="79"/>
      <c r="D12" s="79"/>
      <c r="E12" s="79"/>
    </row>
    <row r="13" spans="1:5">
      <c r="A13" s="73" t="s">
        <v>23</v>
      </c>
      <c r="B13" s="73"/>
      <c r="C13" s="73"/>
      <c r="D13" s="73"/>
      <c r="E13" s="73"/>
    </row>
    <row r="14" spans="1:5" ht="16.5" customHeight="1">
      <c r="A14" s="78" t="s">
        <v>2</v>
      </c>
      <c r="B14" s="79"/>
      <c r="C14" s="79"/>
      <c r="D14" s="79"/>
      <c r="E14" s="79"/>
    </row>
    <row r="15" spans="1:5" ht="16.5" customHeight="1">
      <c r="A15" s="73" t="s">
        <v>22</v>
      </c>
      <c r="B15" s="73"/>
      <c r="C15" s="73"/>
      <c r="D15" s="73"/>
      <c r="E15" s="73"/>
    </row>
    <row r="16" spans="1:5">
      <c r="A16" s="78" t="s">
        <v>16</v>
      </c>
      <c r="B16" s="79"/>
      <c r="C16" s="79"/>
      <c r="D16" s="79"/>
      <c r="E16" s="79"/>
    </row>
    <row r="17" spans="1:7" ht="32.25" customHeight="1">
      <c r="A17" s="73" t="s">
        <v>17</v>
      </c>
      <c r="B17" s="73"/>
      <c r="C17" s="73"/>
      <c r="D17" s="73"/>
      <c r="E17" s="73"/>
    </row>
    <row r="18" spans="1:7" ht="63" customHeight="1">
      <c r="A18" s="73" t="s">
        <v>26</v>
      </c>
      <c r="B18" s="73"/>
      <c r="C18" s="73"/>
      <c r="D18" s="73"/>
      <c r="E18" s="73"/>
    </row>
    <row r="19" spans="1:7" ht="36.75" customHeight="1">
      <c r="A19" s="80" t="s">
        <v>27</v>
      </c>
      <c r="B19" s="80"/>
      <c r="C19" s="80"/>
      <c r="D19" s="80"/>
      <c r="E19" s="80"/>
    </row>
    <row r="20" spans="1:7">
      <c r="A20" s="80"/>
      <c r="B20" s="80"/>
      <c r="C20" s="80"/>
      <c r="D20" s="80"/>
      <c r="E20" s="80"/>
      <c r="F20" s="2">
        <v>613.5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23" t="s">
        <v>44</v>
      </c>
      <c r="B22" s="9" t="s">
        <v>40</v>
      </c>
      <c r="C22" s="3" t="s">
        <v>4</v>
      </c>
      <c r="D22" s="3">
        <v>11.05</v>
      </c>
      <c r="E22" s="8">
        <f>D22*F20*G20</f>
        <v>20337.525000000001</v>
      </c>
    </row>
    <row r="23" spans="1:7">
      <c r="A23" s="7" t="s">
        <v>41</v>
      </c>
      <c r="B23" s="9" t="s">
        <v>24</v>
      </c>
      <c r="C23" s="3" t="s">
        <v>4</v>
      </c>
      <c r="D23" s="3">
        <v>3.9</v>
      </c>
      <c r="E23" s="8">
        <f>D23*F20*G20</f>
        <v>7177.9500000000007</v>
      </c>
    </row>
    <row r="24" spans="1:7" s="16" customFormat="1">
      <c r="A24" s="18" t="s">
        <v>42</v>
      </c>
      <c r="B24" s="9" t="s">
        <v>60</v>
      </c>
      <c r="C24" s="19" t="s">
        <v>30</v>
      </c>
      <c r="D24" s="24"/>
      <c r="E24" s="25">
        <v>0</v>
      </c>
    </row>
    <row r="25" spans="1:7" s="16" customFormat="1" ht="30.75" customHeight="1">
      <c r="A25" s="44" t="s">
        <v>94</v>
      </c>
      <c r="B25" s="9" t="s">
        <v>62</v>
      </c>
      <c r="C25" s="19" t="s">
        <v>30</v>
      </c>
      <c r="D25" s="24"/>
      <c r="E25" s="25">
        <v>1907.03</v>
      </c>
    </row>
    <row r="26" spans="1:7" s="16" customFormat="1">
      <c r="A26" s="45"/>
      <c r="B26" s="9"/>
      <c r="C26" s="19"/>
      <c r="D26" s="24"/>
      <c r="E26" s="27"/>
    </row>
    <row r="27" spans="1:7" ht="21.6" customHeight="1">
      <c r="A27" s="36" t="s">
        <v>53</v>
      </c>
      <c r="B27" s="20"/>
      <c r="C27" s="21"/>
      <c r="D27" s="21"/>
      <c r="E27" s="22">
        <f>SUM(E22:E26)</f>
        <v>29422.505000000001</v>
      </c>
    </row>
    <row r="28" spans="1:7" ht="40.5" customHeight="1">
      <c r="A28" s="81" t="s">
        <v>63</v>
      </c>
      <c r="B28" s="81"/>
      <c r="C28" s="81"/>
      <c r="D28" s="81"/>
      <c r="E28" s="81"/>
    </row>
    <row r="29" spans="1:7" ht="31.15" customHeight="1">
      <c r="A29" s="73" t="s">
        <v>21</v>
      </c>
      <c r="B29" s="73"/>
      <c r="C29" s="73"/>
      <c r="D29" s="73"/>
      <c r="E29" s="73"/>
    </row>
    <row r="30" spans="1:7" ht="25.9" customHeight="1">
      <c r="A30" s="73" t="s">
        <v>20</v>
      </c>
      <c r="B30" s="73"/>
      <c r="C30" s="73"/>
      <c r="D30" s="73"/>
      <c r="E30" s="73"/>
    </row>
    <row r="31" spans="1:7" ht="33" customHeight="1">
      <c r="A31" s="73" t="s">
        <v>31</v>
      </c>
      <c r="B31" s="73"/>
      <c r="C31" s="73"/>
      <c r="D31" s="73"/>
      <c r="E31" s="73"/>
    </row>
    <row r="32" spans="1:7">
      <c r="A32" s="73" t="s">
        <v>18</v>
      </c>
      <c r="B32" s="73"/>
      <c r="C32" s="73"/>
      <c r="D32" s="73"/>
      <c r="E32" s="73"/>
    </row>
    <row r="33" spans="1:5">
      <c r="A33" s="77" t="s">
        <v>5</v>
      </c>
      <c r="B33" s="77"/>
      <c r="C33" s="77"/>
      <c r="D33" s="77"/>
      <c r="E33" s="77"/>
    </row>
    <row r="34" spans="1:5">
      <c r="A34" s="73" t="s">
        <v>18</v>
      </c>
      <c r="B34" s="73"/>
      <c r="C34" s="73"/>
      <c r="D34" s="73"/>
      <c r="E34" s="73"/>
    </row>
    <row r="35" spans="1:5" ht="13.9" customHeight="1">
      <c r="A35" s="74" t="s">
        <v>28</v>
      </c>
      <c r="B35" s="74"/>
      <c r="C35" s="74"/>
      <c r="D35" s="74"/>
      <c r="E35" s="5"/>
    </row>
    <row r="36" spans="1:5">
      <c r="B36" s="75" t="s">
        <v>19</v>
      </c>
      <c r="C36" s="75"/>
      <c r="D36" s="75"/>
      <c r="E36" s="6" t="s">
        <v>6</v>
      </c>
    </row>
    <row r="37" spans="1:5">
      <c r="A37" s="38"/>
      <c r="B37" s="38"/>
      <c r="C37" s="38"/>
      <c r="D37" s="38"/>
      <c r="E37" s="38"/>
    </row>
    <row r="38" spans="1:5" ht="13.9" customHeight="1">
      <c r="A38" s="76" t="s">
        <v>35</v>
      </c>
      <c r="B38" s="76"/>
      <c r="C38" s="76"/>
      <c r="D38" s="76"/>
      <c r="E38" s="5"/>
    </row>
    <row r="39" spans="1:5">
      <c r="B39" s="75" t="s">
        <v>19</v>
      </c>
      <c r="C39" s="75"/>
      <c r="D39" s="75"/>
      <c r="E39" s="6" t="s">
        <v>6</v>
      </c>
    </row>
    <row r="43" spans="1:5">
      <c r="A43" s="10" t="s">
        <v>32</v>
      </c>
    </row>
    <row r="44" spans="1:5">
      <c r="A44" s="2" t="s">
        <v>39</v>
      </c>
      <c r="B44" s="11">
        <f>'2кв'!B48</f>
        <v>89127.930000000008</v>
      </c>
    </row>
    <row r="45" spans="1:5" ht="31.5">
      <c r="A45" s="17" t="s">
        <v>61</v>
      </c>
      <c r="B45" s="12"/>
    </row>
    <row r="46" spans="1:5">
      <c r="A46" s="15" t="s">
        <v>34</v>
      </c>
      <c r="B46" s="12">
        <v>37171.269999999997</v>
      </c>
    </row>
    <row r="47" spans="1:5">
      <c r="A47" s="15" t="s">
        <v>45</v>
      </c>
      <c r="B47" s="12">
        <v>450</v>
      </c>
    </row>
    <row r="48" spans="1:5" ht="30">
      <c r="A48" s="37" t="s">
        <v>38</v>
      </c>
      <c r="B48" s="12">
        <f>E27</f>
        <v>29422.505000000001</v>
      </c>
    </row>
    <row r="49" spans="1:3">
      <c r="A49" s="13" t="s">
        <v>33</v>
      </c>
      <c r="B49" s="11">
        <f>B44+B46+B47-B48</f>
        <v>97326.695000000007</v>
      </c>
    </row>
    <row r="50" spans="1:3">
      <c r="C50" s="14"/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D35"/>
    <mergeCell ref="B36:D36"/>
    <mergeCell ref="A38:D3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0"/>
  <sheetViews>
    <sheetView view="pageBreakPreview" topLeftCell="A19" zoomScaleSheetLayoutView="100" workbookViewId="0">
      <selection activeCell="E25" sqref="E25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>
      <c r="A1" s="82" t="s">
        <v>11</v>
      </c>
      <c r="B1" s="82"/>
      <c r="C1" s="82"/>
      <c r="D1" s="82"/>
      <c r="E1" s="82"/>
    </row>
    <row r="2" spans="1:5" ht="27" customHeight="1">
      <c r="A2" s="83" t="s">
        <v>12</v>
      </c>
      <c r="B2" s="84"/>
      <c r="C2" s="84"/>
      <c r="D2" s="84"/>
      <c r="E2" s="84"/>
    </row>
    <row r="3" spans="1:5">
      <c r="A3" s="85" t="s">
        <v>64</v>
      </c>
      <c r="B3" s="85"/>
      <c r="C3" s="85"/>
      <c r="D3" s="85"/>
      <c r="E3" s="85"/>
    </row>
    <row r="4" spans="1:5" s="1" customFormat="1" ht="15.75">
      <c r="A4" s="26" t="s">
        <v>13</v>
      </c>
      <c r="B4" s="4"/>
      <c r="C4" s="4"/>
      <c r="D4" s="89" t="s">
        <v>65</v>
      </c>
      <c r="E4" s="89"/>
    </row>
    <row r="5" spans="1:5">
      <c r="A5" s="42"/>
      <c r="B5" s="4"/>
      <c r="C5" s="4"/>
      <c r="D5" s="4"/>
      <c r="E5" s="4"/>
    </row>
    <row r="6" spans="1:5">
      <c r="A6" s="73" t="s">
        <v>0</v>
      </c>
      <c r="B6" s="73"/>
      <c r="C6" s="73"/>
      <c r="D6" s="73"/>
      <c r="E6" s="73"/>
    </row>
    <row r="7" spans="1:5">
      <c r="A7" s="86" t="s">
        <v>25</v>
      </c>
      <c r="B7" s="86"/>
      <c r="C7" s="86"/>
      <c r="D7" s="86"/>
      <c r="E7" s="86"/>
    </row>
    <row r="8" spans="1:5">
      <c r="A8" s="78" t="s">
        <v>1</v>
      </c>
      <c r="B8" s="78"/>
      <c r="C8" s="78"/>
      <c r="D8" s="78"/>
      <c r="E8" s="78"/>
    </row>
    <row r="9" spans="1:5">
      <c r="A9" s="73" t="s">
        <v>36</v>
      </c>
      <c r="B9" s="73"/>
      <c r="C9" s="73"/>
      <c r="D9" s="73"/>
      <c r="E9" s="73"/>
    </row>
    <row r="10" spans="1:5" ht="27" customHeight="1">
      <c r="A10" s="87" t="s">
        <v>14</v>
      </c>
      <c r="B10" s="88"/>
      <c r="C10" s="88"/>
      <c r="D10" s="88"/>
      <c r="E10" s="88"/>
    </row>
    <row r="11" spans="1:5">
      <c r="A11" s="73" t="s">
        <v>37</v>
      </c>
      <c r="B11" s="73"/>
      <c r="C11" s="73"/>
      <c r="D11" s="73"/>
      <c r="E11" s="73"/>
    </row>
    <row r="12" spans="1:5" ht="18" customHeight="1">
      <c r="A12" s="78" t="s">
        <v>15</v>
      </c>
      <c r="B12" s="79"/>
      <c r="C12" s="79"/>
      <c r="D12" s="79"/>
      <c r="E12" s="79"/>
    </row>
    <row r="13" spans="1:5">
      <c r="A13" s="73" t="s">
        <v>23</v>
      </c>
      <c r="B13" s="73"/>
      <c r="C13" s="73"/>
      <c r="D13" s="73"/>
      <c r="E13" s="73"/>
    </row>
    <row r="14" spans="1:5" ht="16.5" customHeight="1">
      <c r="A14" s="78" t="s">
        <v>2</v>
      </c>
      <c r="B14" s="79"/>
      <c r="C14" s="79"/>
      <c r="D14" s="79"/>
      <c r="E14" s="79"/>
    </row>
    <row r="15" spans="1:5" ht="16.5" customHeight="1">
      <c r="A15" s="73" t="s">
        <v>22</v>
      </c>
      <c r="B15" s="73"/>
      <c r="C15" s="73"/>
      <c r="D15" s="73"/>
      <c r="E15" s="73"/>
    </row>
    <row r="16" spans="1:5">
      <c r="A16" s="78" t="s">
        <v>16</v>
      </c>
      <c r="B16" s="79"/>
      <c r="C16" s="79"/>
      <c r="D16" s="79"/>
      <c r="E16" s="79"/>
    </row>
    <row r="17" spans="1:7" ht="32.25" customHeight="1">
      <c r="A17" s="73" t="s">
        <v>17</v>
      </c>
      <c r="B17" s="73"/>
      <c r="C17" s="73"/>
      <c r="D17" s="73"/>
      <c r="E17" s="73"/>
    </row>
    <row r="18" spans="1:7" ht="63" customHeight="1">
      <c r="A18" s="73" t="s">
        <v>26</v>
      </c>
      <c r="B18" s="73"/>
      <c r="C18" s="73"/>
      <c r="D18" s="73"/>
      <c r="E18" s="73"/>
    </row>
    <row r="19" spans="1:7" ht="36.75" customHeight="1">
      <c r="A19" s="80" t="s">
        <v>27</v>
      </c>
      <c r="B19" s="80"/>
      <c r="C19" s="80"/>
      <c r="D19" s="80"/>
      <c r="E19" s="80"/>
    </row>
    <row r="20" spans="1:7">
      <c r="A20" s="80"/>
      <c r="B20" s="80"/>
      <c r="C20" s="80"/>
      <c r="D20" s="80"/>
      <c r="E20" s="80"/>
      <c r="F20" s="2">
        <v>613.5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23" t="s">
        <v>44</v>
      </c>
      <c r="B22" s="9" t="s">
        <v>40</v>
      </c>
      <c r="C22" s="3" t="s">
        <v>4</v>
      </c>
      <c r="D22" s="3">
        <v>11.05</v>
      </c>
      <c r="E22" s="8">
        <f>D22*F20*G20</f>
        <v>20337.525000000001</v>
      </c>
    </row>
    <row r="23" spans="1:7">
      <c r="A23" s="7" t="s">
        <v>41</v>
      </c>
      <c r="B23" s="9" t="s">
        <v>24</v>
      </c>
      <c r="C23" s="3" t="s">
        <v>4</v>
      </c>
      <c r="D23" s="3">
        <v>3.9</v>
      </c>
      <c r="E23" s="8">
        <f>D23*F20*G20</f>
        <v>7177.9500000000007</v>
      </c>
    </row>
    <row r="24" spans="1:7" s="16" customFormat="1">
      <c r="A24" s="18" t="s">
        <v>42</v>
      </c>
      <c r="B24" s="9" t="s">
        <v>66</v>
      </c>
      <c r="C24" s="19" t="s">
        <v>30</v>
      </c>
      <c r="D24" s="24"/>
      <c r="E24" s="25">
        <f>0</f>
        <v>0</v>
      </c>
    </row>
    <row r="25" spans="1:7" s="16" customFormat="1" ht="27" customHeight="1">
      <c r="A25" s="44" t="s">
        <v>67</v>
      </c>
      <c r="B25" s="9" t="s">
        <v>68</v>
      </c>
      <c r="C25" s="19" t="s">
        <v>30</v>
      </c>
      <c r="D25" s="24"/>
      <c r="E25" s="25">
        <v>25588.66</v>
      </c>
    </row>
    <row r="26" spans="1:7" s="16" customFormat="1">
      <c r="A26" s="45"/>
      <c r="B26" s="9"/>
      <c r="C26" s="19"/>
      <c r="D26" s="24"/>
      <c r="E26" s="27"/>
    </row>
    <row r="27" spans="1:7" ht="21.6" customHeight="1">
      <c r="A27" s="36" t="s">
        <v>53</v>
      </c>
      <c r="B27" s="20"/>
      <c r="C27" s="21"/>
      <c r="D27" s="21"/>
      <c r="E27" s="22">
        <f>SUM(E22:E26)</f>
        <v>53104.135000000002</v>
      </c>
    </row>
    <row r="28" spans="1:7" ht="40.5" customHeight="1">
      <c r="A28" s="81" t="s">
        <v>99</v>
      </c>
      <c r="B28" s="81"/>
      <c r="C28" s="81"/>
      <c r="D28" s="81"/>
      <c r="E28" s="81"/>
    </row>
    <row r="29" spans="1:7" ht="31.15" customHeight="1">
      <c r="A29" s="73" t="s">
        <v>21</v>
      </c>
      <c r="B29" s="73"/>
      <c r="C29" s="73"/>
      <c r="D29" s="73"/>
      <c r="E29" s="73"/>
    </row>
    <row r="30" spans="1:7" ht="25.9" customHeight="1">
      <c r="A30" s="73" t="s">
        <v>20</v>
      </c>
      <c r="B30" s="73"/>
      <c r="C30" s="73"/>
      <c r="D30" s="73"/>
      <c r="E30" s="73"/>
    </row>
    <row r="31" spans="1:7" ht="33" customHeight="1">
      <c r="A31" s="73" t="s">
        <v>31</v>
      </c>
      <c r="B31" s="73"/>
      <c r="C31" s="73"/>
      <c r="D31" s="73"/>
      <c r="E31" s="73"/>
    </row>
    <row r="32" spans="1:7">
      <c r="A32" s="73" t="s">
        <v>18</v>
      </c>
      <c r="B32" s="73"/>
      <c r="C32" s="73"/>
      <c r="D32" s="73"/>
      <c r="E32" s="73"/>
    </row>
    <row r="33" spans="1:5">
      <c r="A33" s="77" t="s">
        <v>5</v>
      </c>
      <c r="B33" s="77"/>
      <c r="C33" s="77"/>
      <c r="D33" s="77"/>
      <c r="E33" s="77"/>
    </row>
    <row r="34" spans="1:5">
      <c r="A34" s="73" t="s">
        <v>18</v>
      </c>
      <c r="B34" s="73"/>
      <c r="C34" s="73"/>
      <c r="D34" s="73"/>
      <c r="E34" s="73"/>
    </row>
    <row r="35" spans="1:5" ht="13.9" customHeight="1">
      <c r="A35" s="74" t="s">
        <v>28</v>
      </c>
      <c r="B35" s="74"/>
      <c r="C35" s="74"/>
      <c r="D35" s="74"/>
      <c r="E35" s="5"/>
    </row>
    <row r="36" spans="1:5">
      <c r="B36" s="75" t="s">
        <v>19</v>
      </c>
      <c r="C36" s="75"/>
      <c r="D36" s="75"/>
      <c r="E36" s="6" t="s">
        <v>6</v>
      </c>
    </row>
    <row r="37" spans="1:5">
      <c r="A37" s="41"/>
      <c r="B37" s="41"/>
      <c r="C37" s="41"/>
      <c r="D37" s="41"/>
      <c r="E37" s="41"/>
    </row>
    <row r="38" spans="1:5" ht="13.9" customHeight="1">
      <c r="A38" s="76" t="s">
        <v>35</v>
      </c>
      <c r="B38" s="76"/>
      <c r="C38" s="76"/>
      <c r="D38" s="76"/>
      <c r="E38" s="5"/>
    </row>
    <row r="39" spans="1:5">
      <c r="B39" s="75" t="s">
        <v>19</v>
      </c>
      <c r="C39" s="75"/>
      <c r="D39" s="75"/>
      <c r="E39" s="6" t="s">
        <v>6</v>
      </c>
    </row>
    <row r="43" spans="1:5">
      <c r="A43" s="10" t="s">
        <v>32</v>
      </c>
    </row>
    <row r="44" spans="1:5">
      <c r="A44" s="2" t="s">
        <v>39</v>
      </c>
      <c r="B44" s="11">
        <f>'3кв'!B49</f>
        <v>97326.695000000007</v>
      </c>
    </row>
    <row r="45" spans="1:5" ht="31.5">
      <c r="A45" s="17" t="s">
        <v>61</v>
      </c>
      <c r="B45" s="12"/>
    </row>
    <row r="46" spans="1:5">
      <c r="A46" s="15" t="s">
        <v>34</v>
      </c>
      <c r="B46" s="12">
        <f>40775.11+4425.94</f>
        <v>45201.05</v>
      </c>
    </row>
    <row r="47" spans="1:5">
      <c r="A47" s="15" t="s">
        <v>45</v>
      </c>
      <c r="B47" s="12">
        <v>450</v>
      </c>
    </row>
    <row r="48" spans="1:5" ht="30">
      <c r="A48" s="43" t="s">
        <v>38</v>
      </c>
      <c r="B48" s="12">
        <f>E27</f>
        <v>53104.135000000002</v>
      </c>
    </row>
    <row r="49" spans="1:3">
      <c r="A49" s="13" t="s">
        <v>33</v>
      </c>
      <c r="B49" s="11">
        <f>B44+B46+B47-B48</f>
        <v>89873.609999999986</v>
      </c>
    </row>
    <row r="50" spans="1:3">
      <c r="C50" s="14"/>
    </row>
  </sheetData>
  <mergeCells count="30"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D35"/>
    <mergeCell ref="B36:D36"/>
    <mergeCell ref="A38:D38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3"/>
  <sheetViews>
    <sheetView tabSelected="1" view="pageBreakPreview" topLeftCell="A16" zoomScaleSheetLayoutView="100" workbookViewId="0">
      <selection activeCell="A32" sqref="A32:XFD32"/>
    </sheetView>
  </sheetViews>
  <sheetFormatPr defaultRowHeight="1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>
      <c r="A1" s="91" t="s">
        <v>69</v>
      </c>
      <c r="B1" s="91"/>
      <c r="C1" s="91"/>
      <c r="D1" s="46"/>
    </row>
    <row r="2" spans="1:5" ht="15.75">
      <c r="A2" s="92" t="s">
        <v>70</v>
      </c>
      <c r="B2" s="92"/>
      <c r="C2" s="92"/>
      <c r="D2" s="47"/>
    </row>
    <row r="3" spans="1:5" ht="15.75">
      <c r="A3" s="92" t="s">
        <v>71</v>
      </c>
      <c r="B3" s="92"/>
      <c r="C3" s="92"/>
      <c r="D3" s="47"/>
    </row>
    <row r="4" spans="1:5" ht="15.75">
      <c r="A4" s="91" t="s">
        <v>93</v>
      </c>
      <c r="B4" s="91"/>
      <c r="C4" s="91"/>
      <c r="D4" s="46"/>
    </row>
    <row r="5" spans="1:5" ht="15.75">
      <c r="A5" s="93"/>
      <c r="B5" s="93"/>
      <c r="C5" s="93"/>
      <c r="D5" s="1"/>
    </row>
    <row r="6" spans="1:5" ht="15.75">
      <c r="A6" s="47"/>
      <c r="B6" s="48" t="s">
        <v>72</v>
      </c>
      <c r="C6" s="49">
        <f>'1кв'!B45</f>
        <v>98744.05</v>
      </c>
      <c r="D6" s="50"/>
    </row>
    <row r="7" spans="1:5" ht="15.75">
      <c r="A7" s="51" t="s">
        <v>73</v>
      </c>
      <c r="B7" s="48" t="s">
        <v>98</v>
      </c>
      <c r="C7" s="49"/>
      <c r="D7" s="50"/>
    </row>
    <row r="8" spans="1:5" ht="15.75">
      <c r="B8" s="52" t="s">
        <v>74</v>
      </c>
      <c r="C8" s="53">
        <f>'1кв'!B47+'2кв'!B45+'3кв'!B46+'4кв'!B46</f>
        <v>155010.85999999999</v>
      </c>
      <c r="D8" s="54"/>
    </row>
    <row r="9" spans="1:5" ht="30">
      <c r="B9" s="55" t="s">
        <v>75</v>
      </c>
      <c r="C9" s="53">
        <f>'1кв'!B48+'2кв'!B46+'3кв'!B47+'4кв'!B47</f>
        <v>1800</v>
      </c>
      <c r="D9" s="54"/>
    </row>
    <row r="10" spans="1:5" ht="15.75">
      <c r="A10" s="56"/>
      <c r="B10" s="52" t="s">
        <v>76</v>
      </c>
      <c r="C10" s="57">
        <f>SUM(C8:C9)</f>
        <v>156810.85999999999</v>
      </c>
      <c r="D10" s="50"/>
    </row>
    <row r="11" spans="1:5" ht="15.75">
      <c r="A11" s="1"/>
      <c r="B11" s="90"/>
      <c r="C11" s="90"/>
      <c r="D11" s="58"/>
    </row>
    <row r="12" spans="1:5" ht="15.75">
      <c r="A12" s="59" t="s">
        <v>77</v>
      </c>
      <c r="B12" s="23" t="s">
        <v>44</v>
      </c>
      <c r="C12" s="60">
        <f>'1кв'!E22+'2кв'!E22+'3кв'!E22+'4кв'!E22</f>
        <v>78331.680000000008</v>
      </c>
      <c r="D12" s="58"/>
    </row>
    <row r="13" spans="1:5" ht="15.75">
      <c r="A13" s="59"/>
      <c r="B13" s="7" t="s">
        <v>41</v>
      </c>
      <c r="C13" s="60">
        <f>'1кв'!E23+'2кв'!E23+'3кв'!E23+'4кв'!E23</f>
        <v>27607.5</v>
      </c>
      <c r="D13" s="58"/>
    </row>
    <row r="14" spans="1:5" ht="30">
      <c r="A14" s="59"/>
      <c r="B14" s="7" t="s">
        <v>78</v>
      </c>
      <c r="C14" s="60">
        <f>'1кв'!E24</f>
        <v>2372.2799999999997</v>
      </c>
      <c r="D14" s="58"/>
    </row>
    <row r="15" spans="1:5" ht="15.75">
      <c r="A15" s="1"/>
      <c r="B15" s="7" t="s">
        <v>79</v>
      </c>
      <c r="C15" s="60">
        <f>'1кв'!E25+'2кв'!E24+'3кв'!E24+'4кв'!E24</f>
        <v>1092</v>
      </c>
      <c r="D15" s="58"/>
      <c r="E15" s="61"/>
    </row>
    <row r="16" spans="1:5" ht="15.75">
      <c r="A16" s="59"/>
      <c r="B16" s="62" t="s">
        <v>97</v>
      </c>
      <c r="C16" s="63">
        <v>218.47</v>
      </c>
      <c r="D16" s="58"/>
    </row>
    <row r="17" spans="1:5" ht="15.75">
      <c r="A17" s="59"/>
      <c r="B17" s="64" t="s">
        <v>80</v>
      </c>
      <c r="C17" s="63">
        <f>C19+C20+C21+C22</f>
        <v>56059.369999999995</v>
      </c>
      <c r="D17" s="58"/>
    </row>
    <row r="18" spans="1:5" ht="15.75">
      <c r="A18" s="59"/>
      <c r="B18" s="64" t="s">
        <v>81</v>
      </c>
      <c r="C18" s="65"/>
      <c r="D18" s="58"/>
    </row>
    <row r="19" spans="1:5" ht="15.75">
      <c r="A19" s="59"/>
      <c r="B19" s="72" t="s">
        <v>52</v>
      </c>
      <c r="C19" s="66">
        <f>'1кв'!E27</f>
        <v>10563.68</v>
      </c>
      <c r="D19" s="58"/>
    </row>
    <row r="20" spans="1:5" ht="15.75">
      <c r="A20" s="59"/>
      <c r="B20" s="18" t="s">
        <v>57</v>
      </c>
      <c r="C20" s="66">
        <f>'2кв'!E25</f>
        <v>18000</v>
      </c>
      <c r="D20" s="58"/>
    </row>
    <row r="21" spans="1:5" ht="15.75">
      <c r="A21" s="59"/>
      <c r="B21" s="44" t="s">
        <v>94</v>
      </c>
      <c r="C21" s="66">
        <f>'3кв'!E25</f>
        <v>1907.03</v>
      </c>
      <c r="D21" s="58"/>
    </row>
    <row r="22" spans="1:5" ht="15.75">
      <c r="A22" s="59"/>
      <c r="B22" s="44" t="s">
        <v>67</v>
      </c>
      <c r="C22" s="66">
        <f>'4кв'!E25</f>
        <v>25588.66</v>
      </c>
      <c r="D22" s="58"/>
    </row>
    <row r="23" spans="1:5" ht="15.75">
      <c r="A23" s="1"/>
      <c r="B23" s="67" t="s">
        <v>82</v>
      </c>
      <c r="C23" s="68">
        <f>SUM(C12:C17)</f>
        <v>165681.29999999999</v>
      </c>
      <c r="D23" s="58"/>
      <c r="E23" s="61"/>
    </row>
    <row r="24" spans="1:5" ht="15.75">
      <c r="A24" s="1"/>
      <c r="B24" s="69" t="s">
        <v>83</v>
      </c>
      <c r="C24" s="68">
        <f>C6+C10-C23</f>
        <v>89873.609999999986</v>
      </c>
      <c r="D24" s="58"/>
    </row>
    <row r="25" spans="1:5" ht="15.75">
      <c r="A25" s="1"/>
      <c r="B25" s="51"/>
      <c r="C25" s="51"/>
      <c r="D25" s="58"/>
    </row>
    <row r="26" spans="1:5" ht="15.75">
      <c r="A26" s="1"/>
      <c r="B26" s="70" t="s">
        <v>84</v>
      </c>
      <c r="C26" s="70"/>
      <c r="D26" s="58"/>
    </row>
    <row r="27" spans="1:5" ht="15.75">
      <c r="A27" s="1"/>
      <c r="B27" s="70" t="s">
        <v>85</v>
      </c>
      <c r="C27" s="70">
        <v>17457.89</v>
      </c>
      <c r="D27" s="58"/>
    </row>
    <row r="28" spans="1:5" ht="15.75">
      <c r="A28" s="1"/>
      <c r="B28" s="71" t="s">
        <v>86</v>
      </c>
      <c r="C28" s="71">
        <v>10938.57</v>
      </c>
      <c r="D28" s="58"/>
    </row>
    <row r="29" spans="1:5" ht="15.75">
      <c r="A29" s="1"/>
      <c r="B29" s="70" t="s">
        <v>87</v>
      </c>
      <c r="C29" s="70">
        <f>C28-C27</f>
        <v>-6519.32</v>
      </c>
      <c r="D29" s="58"/>
    </row>
    <row r="30" spans="1:5" ht="15.75">
      <c r="A30" s="1"/>
      <c r="B30" s="51"/>
      <c r="C30" s="51"/>
      <c r="D30" s="58"/>
    </row>
    <row r="31" spans="1:5" ht="15.75">
      <c r="A31" s="1"/>
      <c r="B31" s="51"/>
      <c r="C31" s="51"/>
      <c r="D31" s="58"/>
    </row>
    <row r="32" spans="1:5" ht="15.75">
      <c r="A32" s="1"/>
      <c r="B32" s="51"/>
      <c r="C32" s="51"/>
      <c r="D32" s="58"/>
    </row>
    <row r="33" spans="1:4" ht="15.75">
      <c r="A33" s="1"/>
      <c r="B33" s="51"/>
      <c r="C33" s="51"/>
      <c r="D33" s="58"/>
    </row>
    <row r="34" spans="1:4" ht="15.75">
      <c r="A34" s="1" t="s">
        <v>88</v>
      </c>
      <c r="B34" s="51" t="s">
        <v>89</v>
      </c>
      <c r="C34" s="51"/>
      <c r="D34" s="58"/>
    </row>
    <row r="35" spans="1:4" ht="15.75">
      <c r="A35" s="1"/>
      <c r="B35" s="51" t="s">
        <v>90</v>
      </c>
      <c r="C35" s="51"/>
      <c r="D35" s="58"/>
    </row>
    <row r="36" spans="1:4" ht="15.75">
      <c r="A36" s="1"/>
      <c r="B36" s="51" t="s">
        <v>91</v>
      </c>
      <c r="C36" s="51"/>
      <c r="D36" s="58"/>
    </row>
    <row r="37" spans="1:4" ht="15.75">
      <c r="A37" s="1"/>
      <c r="B37" s="51"/>
      <c r="C37" s="51"/>
      <c r="D37" s="58"/>
    </row>
    <row r="38" spans="1:4" ht="15.75">
      <c r="A38" s="1"/>
      <c r="B38" s="51"/>
      <c r="C38" s="51"/>
      <c r="D38" s="58"/>
    </row>
    <row r="39" spans="1:4" ht="15.75">
      <c r="A39" s="1"/>
      <c r="B39" s="51" t="s">
        <v>92</v>
      </c>
      <c r="C39" s="51"/>
      <c r="D39" s="58"/>
    </row>
    <row r="40" spans="1:4" ht="15.75">
      <c r="A40" s="1"/>
      <c r="B40" s="51"/>
      <c r="C40" s="51"/>
      <c r="D40" s="58"/>
    </row>
    <row r="41" spans="1:4" ht="15.75">
      <c r="A41" s="1"/>
      <c r="B41" s="51"/>
      <c r="C41" s="51"/>
      <c r="D41" s="58"/>
    </row>
    <row r="42" spans="1:4" ht="15.75">
      <c r="A42" s="1"/>
      <c r="B42" s="51"/>
      <c r="C42" s="51"/>
      <c r="D42" s="58"/>
    </row>
    <row r="43" spans="1:4" ht="15.75">
      <c r="A43" s="1"/>
      <c r="B43" s="51"/>
      <c r="C43" s="51"/>
      <c r="D43" s="58"/>
    </row>
  </sheetData>
  <mergeCells count="6">
    <mergeCell ref="B11:C11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2023-03-02T10:35:09Z</dcterms:modified>
</cp:coreProperties>
</file>