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19410" windowHeight="1101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'1кв'!$A$1:$E$49</definedName>
    <definedName name="_xlnm.Print_Area" localSheetId="1">'2кв'!$A$1:$E$48</definedName>
    <definedName name="_xlnm.Print_Area" localSheetId="2">'3кв'!$A$1:$E$48</definedName>
    <definedName name="_xlnm.Print_Area" localSheetId="3">'4кв'!$A$1:$E$49</definedName>
    <definedName name="_xlnm.Print_Area" localSheetId="4">отчет!$A$1:$C$38</definedName>
  </definedNames>
  <calcPr calcId="124519"/>
</workbook>
</file>

<file path=xl/calcChain.xml><?xml version="1.0" encoding="utf-8"?>
<calcChain xmlns="http://schemas.openxmlformats.org/spreadsheetml/2006/main">
  <c r="C8" i="23"/>
  <c r="E24" i="22"/>
  <c r="C16" i="23" l="1"/>
  <c r="E25" i="22"/>
  <c r="C15" i="23"/>
  <c r="C9"/>
  <c r="C6"/>
  <c r="C26"/>
  <c r="C17"/>
  <c r="E23" i="22"/>
  <c r="E22"/>
  <c r="E26" s="1"/>
  <c r="B48" l="1"/>
  <c r="C10" i="23"/>
  <c r="E23" i="21"/>
  <c r="E22"/>
  <c r="E26" l="1"/>
  <c r="B47" s="1"/>
  <c r="E25" i="20"/>
  <c r="E23"/>
  <c r="E22"/>
  <c r="E26" s="1"/>
  <c r="B47" l="1"/>
  <c r="E24" i="19" l="1"/>
  <c r="C14" i="23" s="1"/>
  <c r="E23" i="19"/>
  <c r="C13" i="23" s="1"/>
  <c r="E22" i="19"/>
  <c r="C12" i="23" l="1"/>
  <c r="C20" s="1"/>
  <c r="C21" s="1"/>
  <c r="E27" i="19"/>
  <c r="B48"/>
  <c r="B49" s="1"/>
  <c r="B43" i="20" s="1"/>
  <c r="B48" s="1"/>
  <c r="B43" i="21" s="1"/>
  <c r="B48" s="1"/>
  <c r="B44" i="22" s="1"/>
  <c r="B49" s="1"/>
</calcChain>
</file>

<file path=xl/sharedStrings.xml><?xml version="1.0" encoding="utf-8"?>
<sst xmlns="http://schemas.openxmlformats.org/spreadsheetml/2006/main" count="258" uniqueCount="96">
  <si>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</si>
  <si>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</si>
  <si>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</si>
  <si>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</si>
  <si>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</si>
  <si>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</si>
  <si>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</si>
  <si>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</si>
  <si>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</si>
  <si>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</si>
  <si>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</si>
  <si>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</si>
  <si>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</si>
  <si>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</si>
  <si>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</si>
  <si>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</si>
  <si>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</si>
  <si>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</si>
  <si>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</si>
  <si>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</si>
  <si>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</si>
  <si>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</si>
  <si>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</si>
  <si>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</si>
  <si>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</si>
  <si>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17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</si>
  <si>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Ходарева Андрея Владимировича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</si>
  <si>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№35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</si>
  <si>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</si>
  <si>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</si>
  <si>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</si>
  <si>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 Ходарева А.В.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</si>
  <si>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</si>
  <si>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</si>
  <si>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</si>
  <si>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</si>
  <si>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</si>
  <si>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</si>
  <si>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интернет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</si>
  <si>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от 01.04.2016 г.</t>
    </r>
  </si>
  <si>
    <t>Расходы по содержанию и тек. ремонту</t>
  </si>
  <si>
    <t>Общая площадь квартир - 911,4м2</t>
  </si>
  <si>
    <t>Итого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</si>
  <si>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</si>
  <si>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</si>
  <si>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</si>
  <si>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</si>
  <si>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 xml:space="preserve">Обработка подъездов хлорсодержащими растворами опрыскивание 1 раз в неделю </t>
  </si>
  <si>
    <t>Предъявлено населению 46317,3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</si>
  <si>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</si>
  <si>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</si>
  <si>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сорок три тысячи четыреста двадцать рублей 55 копеек</t>
  </si>
  <si>
    <t>за 2 квартал 2022 года</t>
  </si>
  <si>
    <t>"30" 06 2022 г.</t>
  </si>
  <si>
    <t>2 квартал</t>
  </si>
  <si>
    <t>апрель</t>
  </si>
  <si>
    <t>ч/час</t>
  </si>
  <si>
    <t xml:space="preserve">           2. Всего за период с "01" 04 2022 г. по "30" 06 2022 г. выполнено работ (оказано услуг) на общую сумму сорок тысяч семьдесят восемь рублей 74 копейки</t>
  </si>
  <si>
    <t>Крепление обивки вентканалов (кв.14)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</si>
  <si>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</si>
  <si>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</si>
  <si>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</si>
  <si>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сорок две тысячи четыреста восемьдесят девять рублей 47 копеек</t>
  </si>
  <si>
    <t>Предъявлено населению 49489,02</t>
  </si>
  <si>
    <t>за 4 квартал 2022 года</t>
  </si>
  <si>
    <t>"31" 12 2022 г.</t>
  </si>
  <si>
    <t>4 квартал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</si>
  <si>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</si>
  <si>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</si>
  <si>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</si>
  <si>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</si>
  <si>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</si>
  <si>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</si>
  <si>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</si>
  <si>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</si>
  <si>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</si>
  <si>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</si>
  <si>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</si>
  <si>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</si>
  <si>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</si>
  <si>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</si>
  <si>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</si>
  <si>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</si>
  <si>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</si>
  <si>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</si>
  <si>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</si>
  <si>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</si>
  <si>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</si>
  <si>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</si>
  <si>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</si>
  <si>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ул.Комсомольская, д.17</t>
  </si>
  <si>
    <t xml:space="preserve">Установка крана на стояке ХВС </t>
  </si>
  <si>
    <t>ноябрь</t>
  </si>
  <si>
    <t>Непредвиденные работы 4ч/ч</t>
  </si>
  <si>
    <t xml:space="preserve">           2. Всего за период с "01" 10 2022 г. по "31" 12 2022 г. выполнено работ (оказано услуг) на общую сумму сорок четыре тысячи триста шестьдесят семь рублей 10 копеек.</t>
  </si>
  <si>
    <t>Начислено всего 191612,64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</si>
</sst>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5" fillId="0" borderId="0"/>
    <xf numFmtId="0" fontId="16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0" fillId="0" borderId="0" xfId="0" applyFont="1"/>
    <xf numFmtId="43" fontId="4" fillId="0" borderId="0" xfId="0" applyNumberFormat="1" applyFont="1"/>
    <xf numFmtId="0" fontId="4" fillId="0" borderId="1" xfId="0" applyFont="1" applyBorder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8" fillId="0" borderId="1" xfId="0" applyFont="1" applyBorder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3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0" fontId="11" fillId="0" borderId="7" xfId="0" applyFont="1" applyBorder="1" applyAlignment="1">
      <alignment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22" zoomScaleSheetLayoutView="100" workbookViewId="0">
      <selection activeCell="A11" sqref="A11:E11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3" style="2" customWidth="1"/>
    <col min="8" max="16384" width="9.140625" style="2"/>
  </cols>
  <sheetData>
    <row r="1" spans="1:5" ht="15.75">
      <c r="A1" s="69" t="s">
        <v>11</v>
      </c>
      <c r="B1" s="69"/>
      <c r="C1" s="69"/>
      <c r="D1" s="69"/>
      <c r="E1" s="69"/>
    </row>
    <row r="2" spans="1:5" ht="30" customHeight="1">
      <c r="A2" s="70" t="s">
        <v>12</v>
      </c>
      <c r="B2" s="71"/>
      <c r="C2" s="71"/>
      <c r="D2" s="71"/>
      <c r="E2" s="71"/>
    </row>
    <row r="3" spans="1:5">
      <c r="A3" s="72" t="s">
        <v>49</v>
      </c>
      <c r="B3" s="72"/>
      <c r="C3" s="72"/>
      <c r="D3" s="72"/>
      <c r="E3" s="72"/>
    </row>
    <row r="4" spans="1:5" s="1" customFormat="1" ht="15.75">
      <c r="A4" s="18" t="s">
        <v>13</v>
      </c>
      <c r="B4" s="4"/>
      <c r="C4" s="4"/>
      <c r="D4" s="77" t="s">
        <v>50</v>
      </c>
      <c r="E4" s="77"/>
    </row>
    <row r="5" spans="1:5">
      <c r="A5" s="25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74" t="s">
        <v>25</v>
      </c>
      <c r="B7" s="74"/>
      <c r="C7" s="74"/>
      <c r="D7" s="74"/>
      <c r="E7" s="74"/>
    </row>
    <row r="8" spans="1:5">
      <c r="A8" s="67" t="s">
        <v>1</v>
      </c>
      <c r="B8" s="67"/>
      <c r="C8" s="67"/>
      <c r="D8" s="67"/>
      <c r="E8" s="67"/>
    </row>
    <row r="9" spans="1:5">
      <c r="A9" s="73" t="s">
        <v>26</v>
      </c>
      <c r="B9" s="73"/>
      <c r="C9" s="73"/>
      <c r="D9" s="73"/>
      <c r="E9" s="73"/>
    </row>
    <row r="10" spans="1:5" ht="24.75" customHeight="1">
      <c r="A10" s="75" t="s">
        <v>14</v>
      </c>
      <c r="B10" s="76"/>
      <c r="C10" s="76"/>
      <c r="D10" s="76"/>
      <c r="E10" s="76"/>
    </row>
    <row r="11" spans="1:5" ht="31.5" customHeight="1">
      <c r="A11" s="73" t="s">
        <v>39</v>
      </c>
      <c r="B11" s="73"/>
      <c r="C11" s="73"/>
      <c r="D11" s="73"/>
      <c r="E11" s="73"/>
    </row>
    <row r="12" spans="1:5" ht="18.75" customHeight="1">
      <c r="A12" s="67" t="s">
        <v>15</v>
      </c>
      <c r="B12" s="68"/>
      <c r="C12" s="68"/>
      <c r="D12" s="68"/>
      <c r="E12" s="68"/>
    </row>
    <row r="13" spans="1:5">
      <c r="A13" s="73" t="s">
        <v>23</v>
      </c>
      <c r="B13" s="73"/>
      <c r="C13" s="73"/>
      <c r="D13" s="73"/>
      <c r="E13" s="73"/>
    </row>
    <row r="14" spans="1:5" ht="15" customHeight="1">
      <c r="A14" s="67" t="s">
        <v>2</v>
      </c>
      <c r="B14" s="68"/>
      <c r="C14" s="68"/>
      <c r="D14" s="68"/>
      <c r="E14" s="68"/>
    </row>
    <row r="15" spans="1:5">
      <c r="A15" s="73" t="s">
        <v>22</v>
      </c>
      <c r="B15" s="73"/>
      <c r="C15" s="73"/>
      <c r="D15" s="73"/>
      <c r="E15" s="73"/>
    </row>
    <row r="16" spans="1:5" ht="14.25" customHeight="1">
      <c r="A16" s="67" t="s">
        <v>16</v>
      </c>
      <c r="B16" s="68"/>
      <c r="C16" s="68"/>
      <c r="D16" s="68"/>
      <c r="E16" s="68"/>
    </row>
    <row r="17" spans="1:7" ht="30.75" customHeight="1">
      <c r="A17" s="73" t="s">
        <v>17</v>
      </c>
      <c r="B17" s="73"/>
      <c r="C17" s="73"/>
      <c r="D17" s="73"/>
      <c r="E17" s="73"/>
    </row>
    <row r="18" spans="1:7" ht="63.75" customHeight="1">
      <c r="A18" s="73" t="s">
        <v>27</v>
      </c>
      <c r="B18" s="73"/>
      <c r="C18" s="73"/>
      <c r="D18" s="73"/>
      <c r="E18" s="73"/>
    </row>
    <row r="19" spans="1:7" ht="33.75" customHeight="1">
      <c r="A19" s="79" t="s">
        <v>28</v>
      </c>
      <c r="B19" s="79"/>
      <c r="C19" s="79"/>
      <c r="D19" s="79"/>
      <c r="E19" s="79"/>
    </row>
    <row r="20" spans="1:7">
      <c r="A20" s="79"/>
      <c r="B20" s="79"/>
      <c r="C20" s="79"/>
      <c r="D20" s="79"/>
      <c r="E20" s="79"/>
      <c r="F20" s="2">
        <v>911.4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0" t="s">
        <v>46</v>
      </c>
      <c r="B22" s="9" t="s">
        <v>44</v>
      </c>
      <c r="C22" s="3" t="s">
        <v>4</v>
      </c>
      <c r="D22" s="3">
        <v>10.78</v>
      </c>
      <c r="E22" s="8">
        <f>D22*F20*G20</f>
        <v>29474.675999999999</v>
      </c>
      <c r="G22" s="15"/>
    </row>
    <row r="23" spans="1:7">
      <c r="A23" s="7" t="s">
        <v>45</v>
      </c>
      <c r="B23" s="9" t="s">
        <v>24</v>
      </c>
      <c r="C23" s="3" t="s">
        <v>4</v>
      </c>
      <c r="D23" s="3">
        <v>3.6</v>
      </c>
      <c r="E23" s="8">
        <f>D23*F20*G20</f>
        <v>9843.119999999999</v>
      </c>
      <c r="G23" s="15"/>
    </row>
    <row r="24" spans="1:7" ht="61.5" customHeight="1">
      <c r="A24" s="7" t="s">
        <v>47</v>
      </c>
      <c r="B24" s="9" t="s">
        <v>32</v>
      </c>
      <c r="C24" s="22" t="s">
        <v>33</v>
      </c>
      <c r="D24" s="3"/>
      <c r="E24" s="8">
        <f>1186.14*3</f>
        <v>3558.42</v>
      </c>
      <c r="G24" s="15"/>
    </row>
    <row r="25" spans="1:7">
      <c r="A25" s="21" t="s">
        <v>29</v>
      </c>
      <c r="B25" s="9" t="s">
        <v>32</v>
      </c>
      <c r="C25" s="22" t="s">
        <v>33</v>
      </c>
      <c r="D25" s="3"/>
      <c r="E25" s="8">
        <v>544.33000000000004</v>
      </c>
      <c r="G25" s="15"/>
    </row>
    <row r="26" spans="1:7">
      <c r="A26" s="23"/>
      <c r="B26" s="9"/>
      <c r="C26" s="22"/>
      <c r="D26" s="3"/>
      <c r="E26" s="8"/>
      <c r="G26" s="15"/>
    </row>
    <row r="27" spans="1:7">
      <c r="A27" s="19" t="s">
        <v>42</v>
      </c>
      <c r="B27" s="16"/>
      <c r="C27" s="16"/>
      <c r="D27" s="16"/>
      <c r="E27" s="10">
        <f>SUM(E22:E26)</f>
        <v>43420.546000000002</v>
      </c>
    </row>
    <row r="28" spans="1:7" ht="30" customHeight="1">
      <c r="A28" s="80" t="s">
        <v>51</v>
      </c>
      <c r="B28" s="80"/>
      <c r="C28" s="80"/>
      <c r="D28" s="80"/>
      <c r="E28" s="80"/>
    </row>
    <row r="29" spans="1:7" ht="30" customHeight="1">
      <c r="A29" s="73" t="s">
        <v>21</v>
      </c>
      <c r="B29" s="73"/>
      <c r="C29" s="73"/>
      <c r="D29" s="73"/>
      <c r="E29" s="73"/>
    </row>
    <row r="30" spans="1:7">
      <c r="A30" s="73" t="s">
        <v>20</v>
      </c>
      <c r="B30" s="73"/>
      <c r="C30" s="73"/>
      <c r="D30" s="73"/>
      <c r="E30" s="73"/>
    </row>
    <row r="31" spans="1:7" ht="30.75" customHeight="1">
      <c r="A31" s="73" t="s">
        <v>34</v>
      </c>
      <c r="B31" s="73"/>
      <c r="C31" s="73"/>
      <c r="D31" s="73"/>
      <c r="E31" s="73"/>
    </row>
    <row r="32" spans="1:7">
      <c r="A32" s="73" t="s">
        <v>18</v>
      </c>
      <c r="B32" s="73"/>
      <c r="C32" s="73"/>
      <c r="D32" s="73"/>
      <c r="E32" s="73"/>
    </row>
    <row r="33" spans="1:5">
      <c r="A33" s="26"/>
      <c r="B33" s="26"/>
      <c r="C33" s="26"/>
      <c r="D33" s="26"/>
      <c r="E33" s="26"/>
    </row>
    <row r="34" spans="1:5">
      <c r="A34" s="78" t="s">
        <v>5</v>
      </c>
      <c r="B34" s="78"/>
      <c r="C34" s="78"/>
      <c r="D34" s="78"/>
      <c r="E34" s="78"/>
    </row>
    <row r="35" spans="1:5">
      <c r="A35" s="73" t="s">
        <v>18</v>
      </c>
      <c r="B35" s="73"/>
      <c r="C35" s="73"/>
      <c r="D35" s="73"/>
      <c r="E35" s="73"/>
    </row>
    <row r="36" spans="1:5">
      <c r="A36" s="81" t="s">
        <v>30</v>
      </c>
      <c r="B36" s="81"/>
      <c r="C36" s="81"/>
      <c r="D36" s="81"/>
      <c r="E36" s="5"/>
    </row>
    <row r="37" spans="1:5">
      <c r="B37" s="82" t="s">
        <v>19</v>
      </c>
      <c r="C37" s="82"/>
      <c r="D37" s="82"/>
      <c r="E37" s="6" t="s">
        <v>6</v>
      </c>
    </row>
    <row r="38" spans="1:5">
      <c r="A38" s="24"/>
      <c r="B38" s="24"/>
      <c r="C38" s="24"/>
      <c r="D38" s="24"/>
      <c r="E38" s="24"/>
    </row>
    <row r="39" spans="1:5">
      <c r="A39" s="81" t="s">
        <v>31</v>
      </c>
      <c r="B39" s="81"/>
      <c r="C39" s="81"/>
      <c r="D39" s="81"/>
      <c r="E39" s="5"/>
    </row>
    <row r="40" spans="1:5">
      <c r="B40" s="83" t="s">
        <v>19</v>
      </c>
      <c r="C40" s="83"/>
      <c r="D40" s="83"/>
      <c r="E40" s="6" t="s">
        <v>6</v>
      </c>
    </row>
    <row r="42" spans="1:5">
      <c r="A42" s="2" t="s">
        <v>41</v>
      </c>
    </row>
    <row r="43" spans="1:5">
      <c r="A43" s="11" t="s">
        <v>35</v>
      </c>
    </row>
    <row r="44" spans="1:5">
      <c r="A44" s="2" t="s">
        <v>43</v>
      </c>
      <c r="B44" s="12">
        <v>9954.8799999999992</v>
      </c>
    </row>
    <row r="45" spans="1:5" ht="31.5">
      <c r="A45" s="17" t="s">
        <v>48</v>
      </c>
      <c r="B45" s="13"/>
    </row>
    <row r="46" spans="1:5">
      <c r="A46" s="2" t="s">
        <v>37</v>
      </c>
      <c r="B46" s="13">
        <v>44451.73</v>
      </c>
    </row>
    <row r="47" spans="1:5">
      <c r="A47" s="2" t="s">
        <v>38</v>
      </c>
      <c r="B47" s="13">
        <v>450</v>
      </c>
    </row>
    <row r="48" spans="1:5" ht="26.25" customHeight="1">
      <c r="A48" s="27" t="s">
        <v>40</v>
      </c>
      <c r="B48" s="13">
        <f>E27</f>
        <v>43420.546000000002</v>
      </c>
    </row>
    <row r="49" spans="1:2">
      <c r="A49" s="14" t="s">
        <v>36</v>
      </c>
      <c r="B49" s="12">
        <f>B44+B46+B47-B48</f>
        <v>11436.063999999998</v>
      </c>
    </row>
  </sheetData>
  <mergeCells count="30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9" zoomScaleSheetLayoutView="100" workbookViewId="0">
      <selection activeCell="E25" sqref="E25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3" style="2" customWidth="1"/>
    <col min="8" max="16384" width="9.140625" style="2"/>
  </cols>
  <sheetData>
    <row r="1" spans="1:5" ht="15.75">
      <c r="A1" s="69" t="s">
        <v>11</v>
      </c>
      <c r="B1" s="69"/>
      <c r="C1" s="69"/>
      <c r="D1" s="69"/>
      <c r="E1" s="69"/>
    </row>
    <row r="2" spans="1:5" ht="30" customHeight="1">
      <c r="A2" s="70" t="s">
        <v>12</v>
      </c>
      <c r="B2" s="71"/>
      <c r="C2" s="71"/>
      <c r="D2" s="71"/>
      <c r="E2" s="71"/>
    </row>
    <row r="3" spans="1:5">
      <c r="A3" s="72" t="s">
        <v>52</v>
      </c>
      <c r="B3" s="72"/>
      <c r="C3" s="72"/>
      <c r="D3" s="72"/>
      <c r="E3" s="72"/>
    </row>
    <row r="4" spans="1:5" s="1" customFormat="1" ht="15.75">
      <c r="A4" s="18" t="s">
        <v>13</v>
      </c>
      <c r="B4" s="4"/>
      <c r="C4" s="4"/>
      <c r="D4" s="77" t="s">
        <v>53</v>
      </c>
      <c r="E4" s="77"/>
    </row>
    <row r="5" spans="1:5">
      <c r="A5" s="31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74" t="s">
        <v>25</v>
      </c>
      <c r="B7" s="74"/>
      <c r="C7" s="74"/>
      <c r="D7" s="74"/>
      <c r="E7" s="74"/>
    </row>
    <row r="8" spans="1:5">
      <c r="A8" s="67" t="s">
        <v>1</v>
      </c>
      <c r="B8" s="67"/>
      <c r="C8" s="67"/>
      <c r="D8" s="67"/>
      <c r="E8" s="67"/>
    </row>
    <row r="9" spans="1:5">
      <c r="A9" s="73" t="s">
        <v>26</v>
      </c>
      <c r="B9" s="73"/>
      <c r="C9" s="73"/>
      <c r="D9" s="73"/>
      <c r="E9" s="73"/>
    </row>
    <row r="10" spans="1:5" ht="24.75" customHeight="1">
      <c r="A10" s="75" t="s">
        <v>14</v>
      </c>
      <c r="B10" s="76"/>
      <c r="C10" s="76"/>
      <c r="D10" s="76"/>
      <c r="E10" s="76"/>
    </row>
    <row r="11" spans="1:5" ht="31.5" customHeight="1">
      <c r="A11" s="73" t="s">
        <v>39</v>
      </c>
      <c r="B11" s="73"/>
      <c r="C11" s="73"/>
      <c r="D11" s="73"/>
      <c r="E11" s="73"/>
    </row>
    <row r="12" spans="1:5" ht="18.75" customHeight="1">
      <c r="A12" s="67" t="s">
        <v>15</v>
      </c>
      <c r="B12" s="68"/>
      <c r="C12" s="68"/>
      <c r="D12" s="68"/>
      <c r="E12" s="68"/>
    </row>
    <row r="13" spans="1:5">
      <c r="A13" s="73" t="s">
        <v>23</v>
      </c>
      <c r="B13" s="73"/>
      <c r="C13" s="73"/>
      <c r="D13" s="73"/>
      <c r="E13" s="73"/>
    </row>
    <row r="14" spans="1:5" ht="15" customHeight="1">
      <c r="A14" s="67" t="s">
        <v>2</v>
      </c>
      <c r="B14" s="68"/>
      <c r="C14" s="68"/>
      <c r="D14" s="68"/>
      <c r="E14" s="68"/>
    </row>
    <row r="15" spans="1:5">
      <c r="A15" s="73" t="s">
        <v>22</v>
      </c>
      <c r="B15" s="73"/>
      <c r="C15" s="73"/>
      <c r="D15" s="73"/>
      <c r="E15" s="73"/>
    </row>
    <row r="16" spans="1:5" ht="14.25" customHeight="1">
      <c r="A16" s="67" t="s">
        <v>16</v>
      </c>
      <c r="B16" s="68"/>
      <c r="C16" s="68"/>
      <c r="D16" s="68"/>
      <c r="E16" s="68"/>
    </row>
    <row r="17" spans="1:7" ht="30.75" customHeight="1">
      <c r="A17" s="73" t="s">
        <v>17</v>
      </c>
      <c r="B17" s="73"/>
      <c r="C17" s="73"/>
      <c r="D17" s="73"/>
      <c r="E17" s="73"/>
    </row>
    <row r="18" spans="1:7" ht="63.75" customHeight="1">
      <c r="A18" s="73" t="s">
        <v>27</v>
      </c>
      <c r="B18" s="73"/>
      <c r="C18" s="73"/>
      <c r="D18" s="73"/>
      <c r="E18" s="73"/>
    </row>
    <row r="19" spans="1:7" ht="33.75" customHeight="1">
      <c r="A19" s="79" t="s">
        <v>28</v>
      </c>
      <c r="B19" s="79"/>
      <c r="C19" s="79"/>
      <c r="D19" s="79"/>
      <c r="E19" s="79"/>
    </row>
    <row r="20" spans="1:7">
      <c r="A20" s="79"/>
      <c r="B20" s="79"/>
      <c r="C20" s="79"/>
      <c r="D20" s="79"/>
      <c r="E20" s="79"/>
      <c r="F20" s="2">
        <v>911.4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0" t="s">
        <v>46</v>
      </c>
      <c r="B22" s="9" t="s">
        <v>44</v>
      </c>
      <c r="C22" s="3" t="s">
        <v>4</v>
      </c>
      <c r="D22" s="3">
        <v>10.78</v>
      </c>
      <c r="E22" s="8">
        <f>D22*F20*G20</f>
        <v>29474.675999999999</v>
      </c>
      <c r="G22" s="15"/>
    </row>
    <row r="23" spans="1:7">
      <c r="A23" s="7" t="s">
        <v>45</v>
      </c>
      <c r="B23" s="9" t="s">
        <v>24</v>
      </c>
      <c r="C23" s="3" t="s">
        <v>4</v>
      </c>
      <c r="D23" s="3">
        <v>3.6</v>
      </c>
      <c r="E23" s="8">
        <f>D23*F20*G20</f>
        <v>9843.119999999999</v>
      </c>
      <c r="G23" s="15"/>
    </row>
    <row r="24" spans="1:7">
      <c r="A24" s="21" t="s">
        <v>29</v>
      </c>
      <c r="B24" s="9" t="s">
        <v>54</v>
      </c>
      <c r="C24" s="22" t="s">
        <v>33</v>
      </c>
      <c r="D24" s="3"/>
      <c r="E24" s="8">
        <v>324</v>
      </c>
      <c r="G24" s="15"/>
    </row>
    <row r="25" spans="1:7" ht="30">
      <c r="A25" s="23" t="s">
        <v>58</v>
      </c>
      <c r="B25" s="9" t="s">
        <v>55</v>
      </c>
      <c r="C25" s="22" t="s">
        <v>56</v>
      </c>
      <c r="D25" s="3">
        <v>2</v>
      </c>
      <c r="E25" s="8">
        <f>D25*218.47</f>
        <v>436.94</v>
      </c>
      <c r="G25" s="15"/>
    </row>
    <row r="26" spans="1:7">
      <c r="A26" s="19" t="s">
        <v>42</v>
      </c>
      <c r="B26" s="16"/>
      <c r="C26" s="16"/>
      <c r="D26" s="16"/>
      <c r="E26" s="10">
        <f>SUM(E22:E25)</f>
        <v>40078.736000000004</v>
      </c>
    </row>
    <row r="27" spans="1:7" ht="30" customHeight="1">
      <c r="A27" s="80" t="s">
        <v>57</v>
      </c>
      <c r="B27" s="80"/>
      <c r="C27" s="80"/>
      <c r="D27" s="80"/>
      <c r="E27" s="80"/>
    </row>
    <row r="28" spans="1:7" ht="30" customHeight="1">
      <c r="A28" s="73" t="s">
        <v>21</v>
      </c>
      <c r="B28" s="73"/>
      <c r="C28" s="73"/>
      <c r="D28" s="73"/>
      <c r="E28" s="73"/>
    </row>
    <row r="29" spans="1:7">
      <c r="A29" s="73" t="s">
        <v>20</v>
      </c>
      <c r="B29" s="73"/>
      <c r="C29" s="73"/>
      <c r="D29" s="73"/>
      <c r="E29" s="73"/>
    </row>
    <row r="30" spans="1:7" ht="30.75" customHeight="1">
      <c r="A30" s="73" t="s">
        <v>34</v>
      </c>
      <c r="B30" s="73"/>
      <c r="C30" s="73"/>
      <c r="D30" s="73"/>
      <c r="E30" s="73"/>
    </row>
    <row r="31" spans="1:7">
      <c r="A31" s="73" t="s">
        <v>18</v>
      </c>
      <c r="B31" s="73"/>
      <c r="C31" s="73"/>
      <c r="D31" s="73"/>
      <c r="E31" s="73"/>
    </row>
    <row r="32" spans="1:7">
      <c r="A32" s="28"/>
      <c r="B32" s="28"/>
      <c r="C32" s="28"/>
      <c r="D32" s="28"/>
      <c r="E32" s="28"/>
    </row>
    <row r="33" spans="1:5">
      <c r="A33" s="78" t="s">
        <v>5</v>
      </c>
      <c r="B33" s="78"/>
      <c r="C33" s="78"/>
      <c r="D33" s="78"/>
      <c r="E33" s="78"/>
    </row>
    <row r="34" spans="1:5">
      <c r="A34" s="73" t="s">
        <v>18</v>
      </c>
      <c r="B34" s="73"/>
      <c r="C34" s="73"/>
      <c r="D34" s="73"/>
      <c r="E34" s="73"/>
    </row>
    <row r="35" spans="1:5">
      <c r="A35" s="81" t="s">
        <v>30</v>
      </c>
      <c r="B35" s="81"/>
      <c r="C35" s="81"/>
      <c r="D35" s="81"/>
      <c r="E35" s="5"/>
    </row>
    <row r="36" spans="1:5">
      <c r="B36" s="82" t="s">
        <v>19</v>
      </c>
      <c r="C36" s="82"/>
      <c r="D36" s="82"/>
      <c r="E36" s="6" t="s">
        <v>6</v>
      </c>
    </row>
    <row r="37" spans="1:5">
      <c r="A37" s="30"/>
      <c r="B37" s="30"/>
      <c r="C37" s="30"/>
      <c r="D37" s="30"/>
      <c r="E37" s="30"/>
    </row>
    <row r="38" spans="1:5">
      <c r="A38" s="81" t="s">
        <v>31</v>
      </c>
      <c r="B38" s="81"/>
      <c r="C38" s="81"/>
      <c r="D38" s="81"/>
      <c r="E38" s="5"/>
    </row>
    <row r="39" spans="1:5">
      <c r="B39" s="83" t="s">
        <v>19</v>
      </c>
      <c r="C39" s="83"/>
      <c r="D39" s="83"/>
      <c r="E39" s="6" t="s">
        <v>6</v>
      </c>
    </row>
    <row r="41" spans="1:5">
      <c r="A41" s="2" t="s">
        <v>41</v>
      </c>
    </row>
    <row r="42" spans="1:5">
      <c r="A42" s="11" t="s">
        <v>35</v>
      </c>
    </row>
    <row r="43" spans="1:5">
      <c r="A43" s="2" t="s">
        <v>43</v>
      </c>
      <c r="B43" s="12">
        <f>'1кв'!B49</f>
        <v>11436.063999999998</v>
      </c>
    </row>
    <row r="44" spans="1:5" ht="31.5">
      <c r="A44" s="17" t="s">
        <v>48</v>
      </c>
      <c r="B44" s="13"/>
    </row>
    <row r="45" spans="1:5">
      <c r="A45" s="2" t="s">
        <v>37</v>
      </c>
      <c r="B45" s="13">
        <v>46563.19</v>
      </c>
    </row>
    <row r="46" spans="1:5">
      <c r="A46" s="2" t="s">
        <v>38</v>
      </c>
      <c r="B46" s="13">
        <v>450</v>
      </c>
    </row>
    <row r="47" spans="1:5" ht="26.25" customHeight="1">
      <c r="A47" s="29" t="s">
        <v>40</v>
      </c>
      <c r="B47" s="13">
        <f>E26</f>
        <v>40078.736000000004</v>
      </c>
    </row>
    <row r="48" spans="1:5">
      <c r="A48" s="14" t="s">
        <v>36</v>
      </c>
      <c r="B48" s="12">
        <f>B43+B45+B46-B47</f>
        <v>18370.517999999996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7:E27"/>
    <mergeCell ref="A28:E28"/>
    <mergeCell ref="A29:E29"/>
    <mergeCell ref="A30:E30"/>
    <mergeCell ref="A31:E31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9" zoomScaleSheetLayoutView="100" workbookViewId="0">
      <selection activeCell="E24" sqref="E24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3" style="2" customWidth="1"/>
    <col min="8" max="16384" width="9.140625" style="2"/>
  </cols>
  <sheetData>
    <row r="1" spans="1:5" ht="15.75">
      <c r="A1" s="69" t="s">
        <v>11</v>
      </c>
      <c r="B1" s="69"/>
      <c r="C1" s="69"/>
      <c r="D1" s="69"/>
      <c r="E1" s="69"/>
    </row>
    <row r="2" spans="1:5" ht="30" customHeight="1">
      <c r="A2" s="70" t="s">
        <v>12</v>
      </c>
      <c r="B2" s="71"/>
      <c r="C2" s="71"/>
      <c r="D2" s="71"/>
      <c r="E2" s="71"/>
    </row>
    <row r="3" spans="1:5">
      <c r="A3" s="72" t="s">
        <v>59</v>
      </c>
      <c r="B3" s="72"/>
      <c r="C3" s="72"/>
      <c r="D3" s="72"/>
      <c r="E3" s="72"/>
    </row>
    <row r="4" spans="1:5" s="1" customFormat="1" ht="15.75">
      <c r="A4" s="18" t="s">
        <v>13</v>
      </c>
      <c r="B4" s="4"/>
      <c r="C4" s="4"/>
      <c r="D4" s="77" t="s">
        <v>60</v>
      </c>
      <c r="E4" s="77"/>
    </row>
    <row r="5" spans="1:5">
      <c r="A5" s="34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74" t="s">
        <v>25</v>
      </c>
      <c r="B7" s="74"/>
      <c r="C7" s="74"/>
      <c r="D7" s="74"/>
      <c r="E7" s="74"/>
    </row>
    <row r="8" spans="1:5">
      <c r="A8" s="67" t="s">
        <v>1</v>
      </c>
      <c r="B8" s="67"/>
      <c r="C8" s="67"/>
      <c r="D8" s="67"/>
      <c r="E8" s="67"/>
    </row>
    <row r="9" spans="1:5">
      <c r="A9" s="73" t="s">
        <v>26</v>
      </c>
      <c r="B9" s="73"/>
      <c r="C9" s="73"/>
      <c r="D9" s="73"/>
      <c r="E9" s="73"/>
    </row>
    <row r="10" spans="1:5" ht="24.75" customHeight="1">
      <c r="A10" s="75" t="s">
        <v>14</v>
      </c>
      <c r="B10" s="76"/>
      <c r="C10" s="76"/>
      <c r="D10" s="76"/>
      <c r="E10" s="76"/>
    </row>
    <row r="11" spans="1:5" ht="31.5" customHeight="1">
      <c r="A11" s="73" t="s">
        <v>39</v>
      </c>
      <c r="B11" s="73"/>
      <c r="C11" s="73"/>
      <c r="D11" s="73"/>
      <c r="E11" s="73"/>
    </row>
    <row r="12" spans="1:5" ht="18.75" customHeight="1">
      <c r="A12" s="67" t="s">
        <v>15</v>
      </c>
      <c r="B12" s="68"/>
      <c r="C12" s="68"/>
      <c r="D12" s="68"/>
      <c r="E12" s="68"/>
    </row>
    <row r="13" spans="1:5">
      <c r="A13" s="73" t="s">
        <v>23</v>
      </c>
      <c r="B13" s="73"/>
      <c r="C13" s="73"/>
      <c r="D13" s="73"/>
      <c r="E13" s="73"/>
    </row>
    <row r="14" spans="1:5" ht="15" customHeight="1">
      <c r="A14" s="67" t="s">
        <v>2</v>
      </c>
      <c r="B14" s="68"/>
      <c r="C14" s="68"/>
      <c r="D14" s="68"/>
      <c r="E14" s="68"/>
    </row>
    <row r="15" spans="1:5">
      <c r="A15" s="73" t="s">
        <v>22</v>
      </c>
      <c r="B15" s="73"/>
      <c r="C15" s="73"/>
      <c r="D15" s="73"/>
      <c r="E15" s="73"/>
    </row>
    <row r="16" spans="1:5" ht="14.25" customHeight="1">
      <c r="A16" s="67" t="s">
        <v>16</v>
      </c>
      <c r="B16" s="68"/>
      <c r="C16" s="68"/>
      <c r="D16" s="68"/>
      <c r="E16" s="68"/>
    </row>
    <row r="17" spans="1:7" ht="30.75" customHeight="1">
      <c r="A17" s="73" t="s">
        <v>17</v>
      </c>
      <c r="B17" s="73"/>
      <c r="C17" s="73"/>
      <c r="D17" s="73"/>
      <c r="E17" s="73"/>
    </row>
    <row r="18" spans="1:7" ht="63.75" customHeight="1">
      <c r="A18" s="73" t="s">
        <v>27</v>
      </c>
      <c r="B18" s="73"/>
      <c r="C18" s="73"/>
      <c r="D18" s="73"/>
      <c r="E18" s="73"/>
    </row>
    <row r="19" spans="1:7" ht="33.75" customHeight="1">
      <c r="A19" s="79" t="s">
        <v>28</v>
      </c>
      <c r="B19" s="79"/>
      <c r="C19" s="79"/>
      <c r="D19" s="79"/>
      <c r="E19" s="79"/>
    </row>
    <row r="20" spans="1:7">
      <c r="A20" s="79"/>
      <c r="B20" s="79"/>
      <c r="C20" s="79"/>
      <c r="D20" s="79"/>
      <c r="E20" s="79"/>
      <c r="F20" s="2">
        <v>911.4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0" t="s">
        <v>46</v>
      </c>
      <c r="B22" s="9" t="s">
        <v>44</v>
      </c>
      <c r="C22" s="3" t="s">
        <v>4</v>
      </c>
      <c r="D22" s="3">
        <v>11.64</v>
      </c>
      <c r="E22" s="8">
        <f>D22*F20*G20</f>
        <v>31826.088</v>
      </c>
      <c r="G22" s="15"/>
    </row>
    <row r="23" spans="1:7">
      <c r="A23" s="7" t="s">
        <v>45</v>
      </c>
      <c r="B23" s="9" t="s">
        <v>24</v>
      </c>
      <c r="C23" s="3" t="s">
        <v>4</v>
      </c>
      <c r="D23" s="3">
        <v>3.9</v>
      </c>
      <c r="E23" s="8">
        <f>D23*F20*G20</f>
        <v>10663.380000000001</v>
      </c>
      <c r="G23" s="15"/>
    </row>
    <row r="24" spans="1:7">
      <c r="A24" s="21" t="s">
        <v>29</v>
      </c>
      <c r="B24" s="9" t="s">
        <v>61</v>
      </c>
      <c r="C24" s="22" t="s">
        <v>33</v>
      </c>
      <c r="D24" s="3"/>
      <c r="E24" s="8">
        <v>0</v>
      </c>
      <c r="G24" s="15"/>
    </row>
    <row r="25" spans="1:7">
      <c r="A25" s="23"/>
      <c r="B25" s="9"/>
      <c r="C25" s="22"/>
      <c r="D25" s="3"/>
      <c r="E25" s="8"/>
      <c r="G25" s="15"/>
    </row>
    <row r="26" spans="1:7">
      <c r="A26" s="19" t="s">
        <v>42</v>
      </c>
      <c r="B26" s="16"/>
      <c r="C26" s="16"/>
      <c r="D26" s="16"/>
      <c r="E26" s="10">
        <f>SUM(E22:E25)</f>
        <v>42489.468000000001</v>
      </c>
    </row>
    <row r="27" spans="1:7" ht="30" customHeight="1">
      <c r="A27" s="80" t="s">
        <v>62</v>
      </c>
      <c r="B27" s="80"/>
      <c r="C27" s="80"/>
      <c r="D27" s="80"/>
      <c r="E27" s="80"/>
    </row>
    <row r="28" spans="1:7" ht="30" customHeight="1">
      <c r="A28" s="73" t="s">
        <v>21</v>
      </c>
      <c r="B28" s="73"/>
      <c r="C28" s="73"/>
      <c r="D28" s="73"/>
      <c r="E28" s="73"/>
    </row>
    <row r="29" spans="1:7">
      <c r="A29" s="73" t="s">
        <v>20</v>
      </c>
      <c r="B29" s="73"/>
      <c r="C29" s="73"/>
      <c r="D29" s="73"/>
      <c r="E29" s="73"/>
    </row>
    <row r="30" spans="1:7" ht="30.75" customHeight="1">
      <c r="A30" s="73" t="s">
        <v>34</v>
      </c>
      <c r="B30" s="73"/>
      <c r="C30" s="73"/>
      <c r="D30" s="73"/>
      <c r="E30" s="73"/>
    </row>
    <row r="31" spans="1:7">
      <c r="A31" s="73" t="s">
        <v>18</v>
      </c>
      <c r="B31" s="73"/>
      <c r="C31" s="73"/>
      <c r="D31" s="73"/>
      <c r="E31" s="73"/>
    </row>
    <row r="32" spans="1:7">
      <c r="A32" s="32"/>
      <c r="B32" s="32"/>
      <c r="C32" s="32"/>
      <c r="D32" s="32"/>
      <c r="E32" s="32"/>
    </row>
    <row r="33" spans="1:5">
      <c r="A33" s="78" t="s">
        <v>5</v>
      </c>
      <c r="B33" s="78"/>
      <c r="C33" s="78"/>
      <c r="D33" s="78"/>
      <c r="E33" s="78"/>
    </row>
    <row r="34" spans="1:5">
      <c r="A34" s="73" t="s">
        <v>18</v>
      </c>
      <c r="B34" s="73"/>
      <c r="C34" s="73"/>
      <c r="D34" s="73"/>
      <c r="E34" s="73"/>
    </row>
    <row r="35" spans="1:5">
      <c r="A35" s="81" t="s">
        <v>30</v>
      </c>
      <c r="B35" s="81"/>
      <c r="C35" s="81"/>
      <c r="D35" s="81"/>
      <c r="E35" s="5"/>
    </row>
    <row r="36" spans="1:5">
      <c r="B36" s="82" t="s">
        <v>19</v>
      </c>
      <c r="C36" s="82"/>
      <c r="D36" s="82"/>
      <c r="E36" s="6" t="s">
        <v>6</v>
      </c>
    </row>
    <row r="37" spans="1:5">
      <c r="A37" s="33"/>
      <c r="B37" s="33"/>
      <c r="C37" s="33"/>
      <c r="D37" s="33"/>
      <c r="E37" s="33"/>
    </row>
    <row r="38" spans="1:5">
      <c r="A38" s="81" t="s">
        <v>31</v>
      </c>
      <c r="B38" s="81"/>
      <c r="C38" s="81"/>
      <c r="D38" s="81"/>
      <c r="E38" s="5"/>
    </row>
    <row r="39" spans="1:5">
      <c r="B39" s="83" t="s">
        <v>19</v>
      </c>
      <c r="C39" s="83"/>
      <c r="D39" s="83"/>
      <c r="E39" s="6" t="s">
        <v>6</v>
      </c>
    </row>
    <row r="41" spans="1:5">
      <c r="A41" s="2" t="s">
        <v>41</v>
      </c>
    </row>
    <row r="42" spans="1:5">
      <c r="A42" s="11" t="s">
        <v>35</v>
      </c>
    </row>
    <row r="43" spans="1:5">
      <c r="A43" s="2" t="s">
        <v>43</v>
      </c>
      <c r="B43" s="12">
        <f>'2кв'!B48</f>
        <v>18370.517999999996</v>
      </c>
    </row>
    <row r="44" spans="1:5" ht="31.5">
      <c r="A44" s="17" t="s">
        <v>63</v>
      </c>
      <c r="B44" s="13"/>
    </row>
    <row r="45" spans="1:5">
      <c r="A45" s="2" t="s">
        <v>37</v>
      </c>
      <c r="B45" s="13">
        <v>49071.88</v>
      </c>
    </row>
    <row r="46" spans="1:5">
      <c r="A46" s="2" t="s">
        <v>38</v>
      </c>
      <c r="B46" s="13">
        <v>450</v>
      </c>
    </row>
    <row r="47" spans="1:5" ht="26.25" customHeight="1">
      <c r="A47" s="35" t="s">
        <v>40</v>
      </c>
      <c r="B47" s="13">
        <f>E26</f>
        <v>42489.468000000001</v>
      </c>
    </row>
    <row r="48" spans="1:5">
      <c r="A48" s="14" t="s">
        <v>36</v>
      </c>
      <c r="B48" s="12">
        <f>B43+B45+B46-B47</f>
        <v>25402.929999999986</v>
      </c>
    </row>
  </sheetData>
  <mergeCells count="30">
    <mergeCell ref="B39:D39"/>
    <mergeCell ref="A20:E20"/>
    <mergeCell ref="A27:E27"/>
    <mergeCell ref="A28:E28"/>
    <mergeCell ref="A29:E29"/>
    <mergeCell ref="A30:E30"/>
    <mergeCell ref="A31:E31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31" zoomScaleSheetLayoutView="100" workbookViewId="0">
      <selection activeCell="B47" sqref="B4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3" style="2" customWidth="1"/>
    <col min="8" max="16384" width="9.140625" style="2"/>
  </cols>
  <sheetData>
    <row r="1" spans="1:5" ht="15.75">
      <c r="A1" s="69" t="s">
        <v>11</v>
      </c>
      <c r="B1" s="69"/>
      <c r="C1" s="69"/>
      <c r="D1" s="69"/>
      <c r="E1" s="69"/>
    </row>
    <row r="2" spans="1:5" ht="30" customHeight="1">
      <c r="A2" s="70" t="s">
        <v>12</v>
      </c>
      <c r="B2" s="71"/>
      <c r="C2" s="71"/>
      <c r="D2" s="71"/>
      <c r="E2" s="71"/>
    </row>
    <row r="3" spans="1:5">
      <c r="A3" s="72" t="s">
        <v>64</v>
      </c>
      <c r="B3" s="72"/>
      <c r="C3" s="72"/>
      <c r="D3" s="72"/>
      <c r="E3" s="72"/>
    </row>
    <row r="4" spans="1:5" s="1" customFormat="1" ht="15.75">
      <c r="A4" s="18" t="s">
        <v>13</v>
      </c>
      <c r="B4" s="4"/>
      <c r="C4" s="4"/>
      <c r="D4" s="77" t="s">
        <v>65</v>
      </c>
      <c r="E4" s="77"/>
    </row>
    <row r="5" spans="1:5">
      <c r="A5" s="37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74" t="s">
        <v>25</v>
      </c>
      <c r="B7" s="74"/>
      <c r="C7" s="74"/>
      <c r="D7" s="74"/>
      <c r="E7" s="74"/>
    </row>
    <row r="8" spans="1:5">
      <c r="A8" s="67" t="s">
        <v>1</v>
      </c>
      <c r="B8" s="67"/>
      <c r="C8" s="67"/>
      <c r="D8" s="67"/>
      <c r="E8" s="67"/>
    </row>
    <row r="9" spans="1:5">
      <c r="A9" s="73" t="s">
        <v>26</v>
      </c>
      <c r="B9" s="73"/>
      <c r="C9" s="73"/>
      <c r="D9" s="73"/>
      <c r="E9" s="73"/>
    </row>
    <row r="10" spans="1:5" ht="24.75" customHeight="1">
      <c r="A10" s="75" t="s">
        <v>14</v>
      </c>
      <c r="B10" s="76"/>
      <c r="C10" s="76"/>
      <c r="D10" s="76"/>
      <c r="E10" s="76"/>
    </row>
    <row r="11" spans="1:5" ht="31.5" customHeight="1">
      <c r="A11" s="73" t="s">
        <v>39</v>
      </c>
      <c r="B11" s="73"/>
      <c r="C11" s="73"/>
      <c r="D11" s="73"/>
      <c r="E11" s="73"/>
    </row>
    <row r="12" spans="1:5" ht="18.75" customHeight="1">
      <c r="A12" s="67" t="s">
        <v>15</v>
      </c>
      <c r="B12" s="68"/>
      <c r="C12" s="68"/>
      <c r="D12" s="68"/>
      <c r="E12" s="68"/>
    </row>
    <row r="13" spans="1:5">
      <c r="A13" s="73" t="s">
        <v>23</v>
      </c>
      <c r="B13" s="73"/>
      <c r="C13" s="73"/>
      <c r="D13" s="73"/>
      <c r="E13" s="73"/>
    </row>
    <row r="14" spans="1:5" ht="15" customHeight="1">
      <c r="A14" s="67" t="s">
        <v>2</v>
      </c>
      <c r="B14" s="68"/>
      <c r="C14" s="68"/>
      <c r="D14" s="68"/>
      <c r="E14" s="68"/>
    </row>
    <row r="15" spans="1:5">
      <c r="A15" s="73" t="s">
        <v>22</v>
      </c>
      <c r="B15" s="73"/>
      <c r="C15" s="73"/>
      <c r="D15" s="73"/>
      <c r="E15" s="73"/>
    </row>
    <row r="16" spans="1:5" ht="14.25" customHeight="1">
      <c r="A16" s="67" t="s">
        <v>16</v>
      </c>
      <c r="B16" s="68"/>
      <c r="C16" s="68"/>
      <c r="D16" s="68"/>
      <c r="E16" s="68"/>
    </row>
    <row r="17" spans="1:7" ht="30.75" customHeight="1">
      <c r="A17" s="73" t="s">
        <v>17</v>
      </c>
      <c r="B17" s="73"/>
      <c r="C17" s="73"/>
      <c r="D17" s="73"/>
      <c r="E17" s="73"/>
    </row>
    <row r="18" spans="1:7" ht="63.75" customHeight="1">
      <c r="A18" s="73" t="s">
        <v>27</v>
      </c>
      <c r="B18" s="73"/>
      <c r="C18" s="73"/>
      <c r="D18" s="73"/>
      <c r="E18" s="73"/>
    </row>
    <row r="19" spans="1:7" ht="33.75" customHeight="1">
      <c r="A19" s="79" t="s">
        <v>28</v>
      </c>
      <c r="B19" s="79"/>
      <c r="C19" s="79"/>
      <c r="D19" s="79"/>
      <c r="E19" s="79"/>
    </row>
    <row r="20" spans="1:7">
      <c r="A20" s="79"/>
      <c r="B20" s="79"/>
      <c r="C20" s="79"/>
      <c r="D20" s="79"/>
      <c r="E20" s="79"/>
      <c r="F20" s="2">
        <v>911.4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0" t="s">
        <v>46</v>
      </c>
      <c r="B22" s="9" t="s">
        <v>44</v>
      </c>
      <c r="C22" s="3" t="s">
        <v>4</v>
      </c>
      <c r="D22" s="3">
        <v>11.64</v>
      </c>
      <c r="E22" s="8">
        <f>D22*F20*G20</f>
        <v>31826.088</v>
      </c>
      <c r="G22" s="15"/>
    </row>
    <row r="23" spans="1:7">
      <c r="A23" s="7" t="s">
        <v>45</v>
      </c>
      <c r="B23" s="9" t="s">
        <v>24</v>
      </c>
      <c r="C23" s="3" t="s">
        <v>4</v>
      </c>
      <c r="D23" s="3">
        <v>3.9</v>
      </c>
      <c r="E23" s="8">
        <f>D23*F20*G20</f>
        <v>10663.380000000001</v>
      </c>
      <c r="G23" s="15"/>
    </row>
    <row r="24" spans="1:7">
      <c r="A24" s="21" t="s">
        <v>29</v>
      </c>
      <c r="B24" s="9" t="s">
        <v>66</v>
      </c>
      <c r="C24" s="22" t="s">
        <v>33</v>
      </c>
      <c r="D24" s="3"/>
      <c r="E24" s="8">
        <f>1405.73</f>
        <v>1405.73</v>
      </c>
      <c r="G24" s="15"/>
    </row>
    <row r="25" spans="1:7">
      <c r="A25" s="23" t="s">
        <v>91</v>
      </c>
      <c r="B25" s="9" t="s">
        <v>92</v>
      </c>
      <c r="C25" s="22" t="s">
        <v>56</v>
      </c>
      <c r="D25" s="3">
        <v>2</v>
      </c>
      <c r="E25" s="8">
        <f>D25*235.95</f>
        <v>471.9</v>
      </c>
      <c r="G25" s="15"/>
    </row>
    <row r="26" spans="1:7">
      <c r="A26" s="19" t="s">
        <v>42</v>
      </c>
      <c r="B26" s="16"/>
      <c r="C26" s="16"/>
      <c r="D26" s="16"/>
      <c r="E26" s="10">
        <f>SUM(E22:E25)</f>
        <v>44367.098000000005</v>
      </c>
    </row>
    <row r="27" spans="1:7" ht="30" customHeight="1">
      <c r="A27" s="80" t="s">
        <v>94</v>
      </c>
      <c r="B27" s="80"/>
      <c r="C27" s="80"/>
      <c r="D27" s="80"/>
      <c r="E27" s="80"/>
    </row>
    <row r="28" spans="1:7" ht="30" customHeight="1">
      <c r="A28" s="73" t="s">
        <v>21</v>
      </c>
      <c r="B28" s="73"/>
      <c r="C28" s="73"/>
      <c r="D28" s="73"/>
      <c r="E28" s="73"/>
    </row>
    <row r="29" spans="1:7">
      <c r="A29" s="73" t="s">
        <v>20</v>
      </c>
      <c r="B29" s="73"/>
      <c r="C29" s="73"/>
      <c r="D29" s="73"/>
      <c r="E29" s="73"/>
    </row>
    <row r="30" spans="1:7" ht="30.75" customHeight="1">
      <c r="A30" s="73" t="s">
        <v>34</v>
      </c>
      <c r="B30" s="73"/>
      <c r="C30" s="73"/>
      <c r="D30" s="73"/>
      <c r="E30" s="73"/>
    </row>
    <row r="31" spans="1:7">
      <c r="A31" s="73" t="s">
        <v>18</v>
      </c>
      <c r="B31" s="73"/>
      <c r="C31" s="73"/>
      <c r="D31" s="73"/>
      <c r="E31" s="73"/>
    </row>
    <row r="32" spans="1:7">
      <c r="A32" s="38"/>
      <c r="B32" s="38"/>
      <c r="C32" s="38"/>
      <c r="D32" s="38"/>
      <c r="E32" s="38"/>
    </row>
    <row r="33" spans="1:5">
      <c r="A33" s="38"/>
      <c r="B33" s="38"/>
      <c r="C33" s="38"/>
      <c r="D33" s="38"/>
      <c r="E33" s="38"/>
    </row>
    <row r="34" spans="1:5">
      <c r="A34" s="78" t="s">
        <v>5</v>
      </c>
      <c r="B34" s="78"/>
      <c r="C34" s="78"/>
      <c r="D34" s="78"/>
      <c r="E34" s="78"/>
    </row>
    <row r="35" spans="1:5">
      <c r="A35" s="73" t="s">
        <v>18</v>
      </c>
      <c r="B35" s="73"/>
      <c r="C35" s="73"/>
      <c r="D35" s="73"/>
      <c r="E35" s="73"/>
    </row>
    <row r="36" spans="1:5">
      <c r="A36" s="81" t="s">
        <v>30</v>
      </c>
      <c r="B36" s="81"/>
      <c r="C36" s="81"/>
      <c r="D36" s="81"/>
      <c r="E36" s="5"/>
    </row>
    <row r="37" spans="1:5">
      <c r="B37" s="82" t="s">
        <v>19</v>
      </c>
      <c r="C37" s="82"/>
      <c r="D37" s="82"/>
      <c r="E37" s="6" t="s">
        <v>6</v>
      </c>
    </row>
    <row r="38" spans="1:5">
      <c r="A38" s="36"/>
      <c r="B38" s="36"/>
      <c r="C38" s="36"/>
      <c r="D38" s="36"/>
      <c r="E38" s="36"/>
    </row>
    <row r="39" spans="1:5">
      <c r="A39" s="81" t="s">
        <v>31</v>
      </c>
      <c r="B39" s="81"/>
      <c r="C39" s="81"/>
      <c r="D39" s="81"/>
      <c r="E39" s="5"/>
    </row>
    <row r="40" spans="1:5">
      <c r="B40" s="83" t="s">
        <v>19</v>
      </c>
      <c r="C40" s="83"/>
      <c r="D40" s="83"/>
      <c r="E40" s="6" t="s">
        <v>6</v>
      </c>
    </row>
    <row r="42" spans="1:5">
      <c r="A42" s="2" t="s">
        <v>41</v>
      </c>
    </row>
    <row r="43" spans="1:5">
      <c r="A43" s="11" t="s">
        <v>35</v>
      </c>
    </row>
    <row r="44" spans="1:5">
      <c r="A44" s="2" t="s">
        <v>43</v>
      </c>
      <c r="B44" s="12">
        <f>'3кв'!B48</f>
        <v>25402.929999999986</v>
      </c>
    </row>
    <row r="45" spans="1:5" ht="31.5">
      <c r="A45" s="17" t="s">
        <v>63</v>
      </c>
      <c r="B45" s="13"/>
    </row>
    <row r="46" spans="1:5">
      <c r="A46" s="2" t="s">
        <v>37</v>
      </c>
      <c r="B46" s="13">
        <v>51134.3</v>
      </c>
    </row>
    <row r="47" spans="1:5">
      <c r="A47" s="2" t="s">
        <v>38</v>
      </c>
      <c r="B47" s="13">
        <v>450</v>
      </c>
    </row>
    <row r="48" spans="1:5" ht="26.25" customHeight="1">
      <c r="A48" s="39" t="s">
        <v>40</v>
      </c>
      <c r="B48" s="13">
        <f>E26</f>
        <v>44367.098000000005</v>
      </c>
    </row>
    <row r="49" spans="1:2">
      <c r="A49" s="14" t="s">
        <v>36</v>
      </c>
      <c r="B49" s="12">
        <f>B44+B46+B47-B48</f>
        <v>32620.131999999976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7:E27"/>
    <mergeCell ref="A28:E28"/>
    <mergeCell ref="A29:E29"/>
    <mergeCell ref="A30:E30"/>
    <mergeCell ref="A31:E31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topLeftCell="A19" zoomScaleSheetLayoutView="100" workbookViewId="0">
      <selection activeCell="A29" sqref="A29:XFD29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5" t="s">
        <v>67</v>
      </c>
      <c r="B1" s="85"/>
      <c r="C1" s="85"/>
      <c r="D1" s="40"/>
    </row>
    <row r="2" spans="1:5" ht="15.75">
      <c r="A2" s="86" t="s">
        <v>68</v>
      </c>
      <c r="B2" s="86"/>
      <c r="C2" s="86"/>
      <c r="D2" s="41"/>
    </row>
    <row r="3" spans="1:5" ht="15.75">
      <c r="A3" s="86" t="s">
        <v>69</v>
      </c>
      <c r="B3" s="86"/>
      <c r="C3" s="86"/>
      <c r="D3" s="41"/>
    </row>
    <row r="4" spans="1:5" ht="15.75">
      <c r="A4" s="85" t="s">
        <v>90</v>
      </c>
      <c r="B4" s="85"/>
      <c r="C4" s="85"/>
      <c r="D4" s="40"/>
    </row>
    <row r="5" spans="1:5" ht="15.75">
      <c r="A5" s="87"/>
      <c r="B5" s="87"/>
      <c r="C5" s="87"/>
      <c r="D5" s="1"/>
    </row>
    <row r="6" spans="1:5" ht="15.75">
      <c r="A6" s="41"/>
      <c r="B6" s="42" t="s">
        <v>70</v>
      </c>
      <c r="C6" s="43">
        <f>'1кв'!B44</f>
        <v>9954.8799999999992</v>
      </c>
      <c r="D6" s="44"/>
    </row>
    <row r="7" spans="1:5" ht="15.75">
      <c r="A7" s="45" t="s">
        <v>71</v>
      </c>
      <c r="B7" s="42" t="s">
        <v>95</v>
      </c>
      <c r="C7" s="43"/>
      <c r="D7" s="44"/>
    </row>
    <row r="8" spans="1:5" ht="15.75">
      <c r="B8" s="46" t="s">
        <v>72</v>
      </c>
      <c r="C8" s="47">
        <f>'1кв'!B46+'2кв'!B45+'3кв'!B45+'4кв'!B46</f>
        <v>191221.10000000003</v>
      </c>
      <c r="D8" s="48"/>
    </row>
    <row r="9" spans="1:5" ht="30">
      <c r="B9" s="49" t="s">
        <v>73</v>
      </c>
      <c r="C9" s="47">
        <f>'1кв'!B47+'2кв'!B46+'3кв'!B46+'4кв'!B47</f>
        <v>1800</v>
      </c>
      <c r="D9" s="48"/>
    </row>
    <row r="10" spans="1:5" ht="15.75">
      <c r="A10" s="50"/>
      <c r="B10" s="46" t="s">
        <v>74</v>
      </c>
      <c r="C10" s="51">
        <f>SUM(C8:C9)</f>
        <v>193021.10000000003</v>
      </c>
      <c r="D10" s="44"/>
    </row>
    <row r="11" spans="1:5" ht="15.75">
      <c r="A11" s="1"/>
      <c r="B11" s="84"/>
      <c r="C11" s="84"/>
      <c r="D11" s="52"/>
    </row>
    <row r="12" spans="1:5" ht="15.75">
      <c r="A12" s="53" t="s">
        <v>75</v>
      </c>
      <c r="B12" s="20" t="s">
        <v>76</v>
      </c>
      <c r="C12" s="54">
        <f>'1кв'!E22+'2кв'!E22+'3кв'!E22+'4кв'!E22</f>
        <v>122601.52800000001</v>
      </c>
      <c r="D12" s="52"/>
    </row>
    <row r="13" spans="1:5" ht="15.75">
      <c r="A13" s="53"/>
      <c r="B13" s="7" t="s">
        <v>45</v>
      </c>
      <c r="C13" s="54">
        <f>'1кв'!E23+'2кв'!E23+'3кв'!E23+'4кв'!E23</f>
        <v>41013</v>
      </c>
      <c r="D13" s="52"/>
    </row>
    <row r="14" spans="1:5" ht="30">
      <c r="A14" s="53"/>
      <c r="B14" s="7" t="s">
        <v>47</v>
      </c>
      <c r="C14" s="54">
        <f>'1кв'!E24</f>
        <v>3558.42</v>
      </c>
      <c r="D14" s="52"/>
    </row>
    <row r="15" spans="1:5" ht="15.75">
      <c r="A15" s="1"/>
      <c r="B15" s="7" t="s">
        <v>29</v>
      </c>
      <c r="C15" s="54">
        <f>'1кв'!E25+'2кв'!E24+'3кв'!E24+'4кв'!E24</f>
        <v>2274.06</v>
      </c>
      <c r="D15" s="52"/>
      <c r="E15" s="55"/>
    </row>
    <row r="16" spans="1:5" ht="15.75">
      <c r="A16" s="53"/>
      <c r="B16" s="56" t="s">
        <v>93</v>
      </c>
      <c r="C16" s="57">
        <f>2*218.47+2*235.95</f>
        <v>908.83999999999992</v>
      </c>
      <c r="D16" s="52"/>
    </row>
    <row r="17" spans="1:5" ht="15.75">
      <c r="A17" s="53"/>
      <c r="B17" s="58" t="s">
        <v>77</v>
      </c>
      <c r="C17" s="57">
        <f>SUM(C19:C19)</f>
        <v>0</v>
      </c>
      <c r="D17" s="52"/>
    </row>
    <row r="18" spans="1:5" ht="15.75">
      <c r="A18" s="53"/>
      <c r="B18" s="58" t="s">
        <v>78</v>
      </c>
      <c r="C18" s="59"/>
      <c r="D18" s="52"/>
    </row>
    <row r="19" spans="1:5" ht="15.75">
      <c r="A19" s="53"/>
      <c r="B19" s="60"/>
      <c r="C19" s="61">
        <v>0</v>
      </c>
      <c r="D19" s="52"/>
    </row>
    <row r="20" spans="1:5" ht="15.75">
      <c r="A20" s="1"/>
      <c r="B20" s="62" t="s">
        <v>79</v>
      </c>
      <c r="C20" s="63">
        <f>SUM(C12:C17)</f>
        <v>170355.848</v>
      </c>
      <c r="D20" s="52"/>
      <c r="E20" s="55"/>
    </row>
    <row r="21" spans="1:5" ht="15.75">
      <c r="A21" s="1"/>
      <c r="B21" s="64" t="s">
        <v>80</v>
      </c>
      <c r="C21" s="63">
        <f>C6+C10-C20</f>
        <v>32620.132000000041</v>
      </c>
      <c r="D21" s="52"/>
    </row>
    <row r="22" spans="1:5" ht="15.75">
      <c r="A22" s="1"/>
      <c r="B22" s="45"/>
      <c r="C22" s="45"/>
      <c r="D22" s="52"/>
    </row>
    <row r="23" spans="1:5" ht="15.75">
      <c r="A23" s="1"/>
      <c r="B23" s="65" t="s">
        <v>81</v>
      </c>
      <c r="C23" s="65"/>
      <c r="D23" s="52"/>
    </row>
    <row r="24" spans="1:5" ht="15.75">
      <c r="A24" s="1"/>
      <c r="B24" s="65" t="s">
        <v>82</v>
      </c>
      <c r="C24" s="65">
        <v>15567.23</v>
      </c>
      <c r="D24" s="52"/>
    </row>
    <row r="25" spans="1:5" ht="15.75">
      <c r="A25" s="1"/>
      <c r="B25" s="66" t="s">
        <v>83</v>
      </c>
      <c r="C25" s="66">
        <v>15958.77</v>
      </c>
      <c r="D25" s="52"/>
    </row>
    <row r="26" spans="1:5" ht="15.75">
      <c r="A26" s="1"/>
      <c r="B26" s="65" t="s">
        <v>84</v>
      </c>
      <c r="C26" s="65">
        <f>C25-C24</f>
        <v>391.54000000000087</v>
      </c>
      <c r="D26" s="52"/>
    </row>
    <row r="27" spans="1:5" ht="15.75">
      <c r="A27" s="1"/>
      <c r="B27" s="45"/>
      <c r="C27" s="45"/>
      <c r="D27" s="52"/>
    </row>
    <row r="28" spans="1:5" ht="15.75">
      <c r="A28" s="1"/>
      <c r="B28" s="45"/>
      <c r="C28" s="45"/>
      <c r="D28" s="52"/>
    </row>
    <row r="29" spans="1:5" ht="15.75">
      <c r="A29" s="1"/>
      <c r="B29" s="45"/>
      <c r="C29" s="45"/>
      <c r="D29" s="52"/>
    </row>
    <row r="30" spans="1:5" ht="15.75">
      <c r="A30" s="1"/>
      <c r="B30" s="45"/>
      <c r="C30" s="45"/>
      <c r="D30" s="52"/>
    </row>
    <row r="31" spans="1:5" ht="15.75">
      <c r="A31" s="1" t="s">
        <v>85</v>
      </c>
      <c r="B31" s="45" t="s">
        <v>86</v>
      </c>
      <c r="C31" s="45"/>
      <c r="D31" s="52"/>
    </row>
    <row r="32" spans="1:5" ht="15.75">
      <c r="A32" s="1"/>
      <c r="B32" s="45" t="s">
        <v>87</v>
      </c>
      <c r="C32" s="45"/>
      <c r="D32" s="52"/>
    </row>
    <row r="33" spans="1:4" ht="15.75">
      <c r="A33" s="1"/>
      <c r="B33" s="45" t="s">
        <v>88</v>
      </c>
      <c r="C33" s="45"/>
      <c r="D33" s="52"/>
    </row>
    <row r="34" spans="1:4" ht="15.75">
      <c r="A34" s="1"/>
      <c r="B34" s="45"/>
      <c r="C34" s="45"/>
      <c r="D34" s="52"/>
    </row>
    <row r="35" spans="1:4" ht="15.75">
      <c r="A35" s="1"/>
      <c r="B35" s="45"/>
      <c r="C35" s="45"/>
      <c r="D35" s="52"/>
    </row>
    <row r="36" spans="1:4" ht="15.75">
      <c r="A36" s="1"/>
      <c r="B36" s="45" t="s">
        <v>89</v>
      </c>
      <c r="C36" s="45"/>
      <c r="D36" s="52"/>
    </row>
    <row r="37" spans="1:4" ht="15.75">
      <c r="A37" s="1"/>
      <c r="B37" s="45"/>
      <c r="C37" s="45"/>
      <c r="D37" s="52"/>
    </row>
    <row r="38" spans="1:4" ht="15.75">
      <c r="A38" s="1"/>
      <c r="B38" s="45"/>
      <c r="C38" s="45"/>
      <c r="D38" s="52"/>
    </row>
    <row r="39" spans="1:4" ht="15.75">
      <c r="A39" s="1"/>
      <c r="B39" s="45"/>
      <c r="C39" s="45"/>
      <c r="D39" s="52"/>
    </row>
    <row r="40" spans="1:4" ht="15.75">
      <c r="A40" s="1"/>
      <c r="B40" s="45"/>
      <c r="C40" s="45"/>
      <c r="D40" s="52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2023-03-02T10:37:16Z</dcterms:modified>
</cp:coreProperties>
</file>